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</sheets>
  <definedNames>
    <definedName name="_xlnm.Print_Titles" localSheetId="0">'Sheet1 '!$4:$6</definedName>
  </definedNames>
  <calcPr fullCalcOnLoad="1"/>
</workbook>
</file>

<file path=xl/sharedStrings.xml><?xml version="1.0" encoding="utf-8"?>
<sst xmlns="http://schemas.openxmlformats.org/spreadsheetml/2006/main" count="989" uniqueCount="878">
  <si>
    <t>附表3</t>
  </si>
  <si>
    <t>蓬江区区本级2023年调整预算收支明细表</t>
  </si>
  <si>
    <t>单位：万元</t>
  </si>
  <si>
    <t>收入</t>
  </si>
  <si>
    <t>支出</t>
  </si>
  <si>
    <t>项目</t>
  </si>
  <si>
    <t>预算数</t>
  </si>
  <si>
    <t>调整预算数</t>
  </si>
  <si>
    <t>调整预算数最初版</t>
  </si>
  <si>
    <t>12月5日新增</t>
  </si>
  <si>
    <t>科技调账</t>
  </si>
  <si>
    <t>一、税收收入</t>
  </si>
  <si>
    <t>一、地方公共财政预算支出</t>
  </si>
  <si>
    <t xml:space="preserve">    增值税</t>
  </si>
  <si>
    <t>(一)区本级支出</t>
  </si>
  <si>
    <t xml:space="preserve">    企业所得税</t>
  </si>
  <si>
    <t>201</t>
  </si>
  <si>
    <t xml:space="preserve">  一般公共服务</t>
  </si>
  <si>
    <t xml:space="preserve">    个人所得税</t>
  </si>
  <si>
    <t>20101</t>
  </si>
  <si>
    <t xml:space="preserve">    人大事务</t>
  </si>
  <si>
    <t xml:space="preserve">    资源税</t>
  </si>
  <si>
    <t>2010101</t>
  </si>
  <si>
    <t xml:space="preserve">      行政运行</t>
  </si>
  <si>
    <t xml:space="preserve">    城市维护建设税</t>
  </si>
  <si>
    <t>2010102</t>
  </si>
  <si>
    <t xml:space="preserve">      一般行政管理事务</t>
  </si>
  <si>
    <t xml:space="preserve">    房产税</t>
  </si>
  <si>
    <t>2010104</t>
  </si>
  <si>
    <t xml:space="preserve">      人大会议</t>
  </si>
  <si>
    <t xml:space="preserve">    印花税</t>
  </si>
  <si>
    <t>2010105</t>
  </si>
  <si>
    <t xml:space="preserve">      人大立法</t>
  </si>
  <si>
    <t xml:space="preserve">    城镇土地使用税</t>
  </si>
  <si>
    <t>2010108</t>
  </si>
  <si>
    <t xml:space="preserve">      代表工作</t>
  </si>
  <si>
    <t xml:space="preserve">    土地增值税</t>
  </si>
  <si>
    <t>2010150</t>
  </si>
  <si>
    <t xml:space="preserve">      事业运行</t>
  </si>
  <si>
    <t xml:space="preserve">    车船税</t>
  </si>
  <si>
    <t>2010199</t>
  </si>
  <si>
    <t xml:space="preserve">      其他人大事务支出</t>
  </si>
  <si>
    <t xml:space="preserve">    耕地占用税</t>
  </si>
  <si>
    <t>20102</t>
  </si>
  <si>
    <t xml:space="preserve">    政协事务</t>
  </si>
  <si>
    <t xml:space="preserve">    契税</t>
  </si>
  <si>
    <t>2010201</t>
  </si>
  <si>
    <t xml:space="preserve">    环境保护税</t>
  </si>
  <si>
    <t>2010202</t>
  </si>
  <si>
    <t xml:space="preserve">    其他税收收入</t>
  </si>
  <si>
    <t>2010204</t>
  </si>
  <si>
    <t xml:space="preserve">      政协会议</t>
  </si>
  <si>
    <t>2010205</t>
  </si>
  <si>
    <t xml:space="preserve">      委员视察</t>
  </si>
  <si>
    <t>二、非税收入</t>
  </si>
  <si>
    <t>2010250</t>
  </si>
  <si>
    <t xml:space="preserve">    专项收入</t>
  </si>
  <si>
    <t>2010299</t>
  </si>
  <si>
    <t xml:space="preserve">      其他政协事务支出</t>
  </si>
  <si>
    <t xml:space="preserve">    行政事业性收费收入</t>
  </si>
  <si>
    <t>20103</t>
  </si>
  <si>
    <t xml:space="preserve">    政府办公厅(室)及相关机构事务</t>
  </si>
  <si>
    <t xml:space="preserve">    罚没收入</t>
  </si>
  <si>
    <t>2010301</t>
  </si>
  <si>
    <t xml:space="preserve">    国有资本经营收入</t>
  </si>
  <si>
    <t>2010302</t>
  </si>
  <si>
    <t xml:space="preserve">    国有资源（资产）有偿使用收入</t>
  </si>
  <si>
    <t>2010303</t>
  </si>
  <si>
    <t xml:space="preserve">      机关服务</t>
  </si>
  <si>
    <t xml:space="preserve">    其他收入</t>
  </si>
  <si>
    <t>2010308</t>
  </si>
  <si>
    <t xml:space="preserve">      信访事务</t>
  </si>
  <si>
    <t>2010350</t>
  </si>
  <si>
    <t xml:space="preserve">      其他政府办公厅（室）及相关机构事务支出</t>
  </si>
  <si>
    <t>20104</t>
  </si>
  <si>
    <t xml:space="preserve">    发展与改革事务</t>
  </si>
  <si>
    <t>2010401</t>
  </si>
  <si>
    <t>三、一般债券收入</t>
  </si>
  <si>
    <t>2010402</t>
  </si>
  <si>
    <t>四、调入资金</t>
  </si>
  <si>
    <t xml:space="preserve">     物业管理</t>
  </si>
  <si>
    <t>五、上级补助收入</t>
  </si>
  <si>
    <t>2010450</t>
  </si>
  <si>
    <t>六、预算稳定调节基金</t>
  </si>
  <si>
    <t>2010499</t>
  </si>
  <si>
    <t xml:space="preserve">      其他发展与改革事务支出</t>
  </si>
  <si>
    <t>七、上年结余</t>
  </si>
  <si>
    <t>20105</t>
  </si>
  <si>
    <t xml:space="preserve">    统计信息事务</t>
  </si>
  <si>
    <t xml:space="preserve">      上年结转</t>
  </si>
  <si>
    <t>2010501</t>
  </si>
  <si>
    <t xml:space="preserve">       净结余</t>
  </si>
  <si>
    <t>2010502</t>
  </si>
  <si>
    <t>2010505</t>
  </si>
  <si>
    <t xml:space="preserve">      专项统计业务</t>
  </si>
  <si>
    <t>2010507</t>
  </si>
  <si>
    <t xml:space="preserve">      专项普查活动</t>
  </si>
  <si>
    <t>2010550</t>
  </si>
  <si>
    <t>20106</t>
  </si>
  <si>
    <t xml:space="preserve">    财政事务</t>
  </si>
  <si>
    <t>2010601</t>
  </si>
  <si>
    <t>2010602</t>
  </si>
  <si>
    <t>2010604</t>
  </si>
  <si>
    <t xml:space="preserve">      预算改革业务</t>
  </si>
  <si>
    <t>2010605</t>
  </si>
  <si>
    <t xml:space="preserve">      财政国库业务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</si>
  <si>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</si>
  <si>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</si>
  <si>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</si>
  <si>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</si>
  <si>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</si>
  <si>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</si>
  <si>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</si>
  <si>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</si>
  <si>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</si>
  <si>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</si>
  <si>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</si>
  <si>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</si>
  <si>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</si>
  <si>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</si>
  <si>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</si>
  <si>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20111</t>
  </si>
  <si>
    <t xml:space="preserve">    纪检监察事务</t>
  </si>
  <si>
    <t>2011101</t>
  </si>
  <si>
    <t>2011102</t>
  </si>
  <si>
    <t>2011150</t>
  </si>
  <si>
    <t>20113</t>
  </si>
  <si>
    <t xml:space="preserve">    商贸事务</t>
  </si>
  <si>
    <t>2011301</t>
  </si>
  <si>
    <t>2011302</t>
  </si>
  <si>
    <t>2011307</t>
  </si>
  <si>
    <t xml:space="preserve">      国内贸易管理</t>
  </si>
  <si>
    <t>2011308</t>
  </si>
  <si>
    <t xml:space="preserve">      招商引资</t>
  </si>
  <si>
    <t>2011350</t>
  </si>
  <si>
    <t>20114</t>
  </si>
  <si>
    <t xml:space="preserve">    知识产权事务</t>
  </si>
  <si>
    <t>2011409</t>
  </si>
  <si>
    <t xml:space="preserve">      知识产权宏观管理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</si>
  <si>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</si>
  <si>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</si>
  <si>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</si>
  <si>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</si>
  <si>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</si>
  <si>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</si>
  <si>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20126</t>
  </si>
  <si>
    <t xml:space="preserve">    档案事务</t>
  </si>
  <si>
    <t>2012601</t>
  </si>
  <si>
    <t>2012604</t>
  </si>
  <si>
    <t xml:space="preserve">      档案馆</t>
  </si>
  <si>
    <t>20128</t>
  </si>
  <si>
    <t xml:space="preserve">    民主党派及工商联事务</t>
  </si>
  <si>
    <t>2012801</t>
  </si>
  <si>
    <t>2012802</t>
  </si>
  <si>
    <t>2012804</t>
  </si>
  <si>
    <t xml:space="preserve">      参政议政</t>
  </si>
  <si>
    <t>20129</t>
  </si>
  <si>
    <t xml:space="preserve">    群众团体事务</t>
  </si>
  <si>
    <t>2012901</t>
  </si>
  <si>
    <t>2012902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</si>
  <si>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</si>
  <si>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</si>
  <si>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</si>
  <si>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</si>
  <si>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</si>
  <si>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</si>
  <si>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</si>
  <si>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2013150</t>
  </si>
  <si>
    <t>20132</t>
  </si>
  <si>
    <t xml:space="preserve">    组织事务</t>
  </si>
  <si>
    <t>2013201</t>
  </si>
  <si>
    <t>2013202</t>
  </si>
  <si>
    <t>2013250</t>
  </si>
  <si>
    <t>2013299</t>
  </si>
  <si>
    <t xml:space="preserve">      其他组织事务支出</t>
  </si>
  <si>
    <t>20133</t>
  </si>
  <si>
    <t xml:space="preserve">    宣传事务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</si>
  <si>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</si>
  <si>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</si>
  <si>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</si>
  <si>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</si>
  <si>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</si>
  <si>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</si>
  <si>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2013405</t>
  </si>
  <si>
    <t xml:space="preserve">      华侨事务</t>
  </si>
  <si>
    <t>2013450</t>
  </si>
  <si>
    <t>20137</t>
  </si>
  <si>
    <t xml:space="preserve">    网信事务</t>
  </si>
  <si>
    <t>2013701</t>
  </si>
  <si>
    <t>2013702</t>
  </si>
  <si>
    <t>2013750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</si>
  <si>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</si>
  <si>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</si>
  <si>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</si>
  <si>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</si>
  <si>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</si>
  <si>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</si>
  <si>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</si>
  <si>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</si>
  <si>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</si>
  <si>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</si>
  <si>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</si>
  <si>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</si>
  <si>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</si>
  <si>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</si>
  <si>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</si>
  <si>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2019999</t>
  </si>
  <si>
    <t xml:space="preserve">      其他一般公共服务支出</t>
  </si>
  <si>
    <t>203</t>
  </si>
  <si>
    <t xml:space="preserve">  国防支出</t>
  </si>
  <si>
    <t>20306</t>
  </si>
  <si>
    <t xml:space="preserve">    国防动员</t>
  </si>
  <si>
    <t>2030607</t>
  </si>
  <si>
    <t xml:space="preserve">      民兵</t>
  </si>
  <si>
    <t>204</t>
  </si>
  <si>
    <t xml:space="preserve">  公共安全支出</t>
  </si>
  <si>
    <t>20402</t>
  </si>
  <si>
    <t xml:space="preserve">    公安</t>
  </si>
  <si>
    <t>2040201</t>
  </si>
  <si>
    <t>2040202</t>
  </si>
  <si>
    <t>2040299</t>
  </si>
  <si>
    <t xml:space="preserve">      其他公安支出</t>
  </si>
  <si>
    <t>20404</t>
  </si>
  <si>
    <t xml:space="preserve">    检察</t>
  </si>
  <si>
    <t>2040402</t>
  </si>
  <si>
    <t>20405</t>
  </si>
  <si>
    <t xml:space="preserve">    法院</t>
  </si>
  <si>
    <t>2040501</t>
  </si>
  <si>
    <t>2040502</t>
  </si>
  <si>
    <t>20406</t>
  </si>
  <si>
    <t xml:space="preserve">    司法</t>
  </si>
  <si>
    <t>2040601</t>
  </si>
  <si>
    <t>2040602</t>
  </si>
  <si>
    <t>2040604</t>
  </si>
  <si>
    <t xml:space="preserve">      基层司法业务</t>
  </si>
  <si>
    <t>2040605</t>
  </si>
  <si>
    <t xml:space="preserve">      普法宣传</t>
  </si>
  <si>
    <t>2040607</t>
  </si>
  <si>
    <t xml:space="preserve">      公共法律服务</t>
  </si>
  <si>
    <t>2040610</t>
  </si>
  <si>
    <t xml:space="preserve">      社区矫正</t>
  </si>
  <si>
    <t>2040612</t>
  </si>
  <si>
    <t xml:space="preserve">      法治建设</t>
  </si>
  <si>
    <t>2040650</t>
  </si>
  <si>
    <t>20499</t>
  </si>
  <si>
    <t xml:space="preserve">    其他公共安全支出</t>
  </si>
  <si>
    <t>2049999</t>
  </si>
  <si>
    <t xml:space="preserve">      其他公共安全支出</t>
  </si>
  <si>
    <t>205</t>
  </si>
  <si>
    <t xml:space="preserve">  教育支出</t>
  </si>
  <si>
    <t>20501</t>
  </si>
  <si>
    <t xml:space="preserve">    教育管理事务</t>
  </si>
  <si>
    <t>2050101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</si>
  <si>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</si>
  <si>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</si>
  <si>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</si>
  <si>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</si>
  <si>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</si>
  <si>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</si>
  <si>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</si>
  <si>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</si>
  <si>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</si>
  <si>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</si>
  <si>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</si>
  <si>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</si>
  <si>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</si>
  <si>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</si>
  <si>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</si>
  <si>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</si>
  <si>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</si>
  <si>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</si>
  <si>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</si>
  <si>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2050302</t>
  </si>
  <si>
    <t xml:space="preserve">      中等职业教育</t>
  </si>
  <si>
    <t>20507</t>
  </si>
  <si>
    <t xml:space="preserve">    特殊教育</t>
  </si>
  <si>
    <t>2050701</t>
  </si>
  <si>
    <t xml:space="preserve">      特殊学校教育</t>
  </si>
  <si>
    <t>20508</t>
  </si>
  <si>
    <t xml:space="preserve">    进修及培训</t>
  </si>
  <si>
    <t>2050801</t>
  </si>
  <si>
    <t xml:space="preserve">      教师进修</t>
  </si>
  <si>
    <t>20509</t>
  </si>
  <si>
    <t xml:space="preserve">    教育费附加安排的支出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</si>
  <si>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</si>
  <si>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</si>
  <si>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</si>
  <si>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</si>
  <si>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</si>
  <si>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</si>
  <si>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</si>
  <si>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</si>
  <si>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</si>
  <si>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</si>
  <si>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</si>
  <si>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</si>
  <si>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</si>
  <si>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</si>
  <si>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</si>
  <si>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20604</t>
  </si>
  <si>
    <t xml:space="preserve">    技术研究与开发</t>
  </si>
  <si>
    <t>2060499</t>
  </si>
  <si>
    <t xml:space="preserve">      其他技术研究与开发支出</t>
  </si>
  <si>
    <t>20605</t>
  </si>
  <si>
    <t xml:space="preserve">    科技条件与服务</t>
  </si>
  <si>
    <t xml:space="preserve">      其他科技条件与服务支出</t>
  </si>
  <si>
    <t>20607</t>
  </si>
  <si>
    <t xml:space="preserve">    科学技术普及</t>
  </si>
  <si>
    <t>2060701</t>
  </si>
  <si>
    <t xml:space="preserve">      机构运行</t>
  </si>
  <si>
    <t>2060702</t>
  </si>
  <si>
    <t xml:space="preserve">      科普活动</t>
  </si>
  <si>
    <t>20699</t>
  </si>
  <si>
    <t xml:space="preserve">    其他科学技术支出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</si>
  <si>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</si>
  <si>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</si>
  <si>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</si>
  <si>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</si>
  <si>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</si>
  <si>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</si>
  <si>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</si>
  <si>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</si>
  <si>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</si>
  <si>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</si>
  <si>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</si>
  <si>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</si>
  <si>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</si>
  <si>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</si>
  <si>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</si>
  <si>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</si>
  <si>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</si>
  <si>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</si>
  <si>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</si>
  <si>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</si>
  <si>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</si>
  <si>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2070199</t>
  </si>
  <si>
    <t xml:space="preserve">      其他文化和旅游支出</t>
  </si>
  <si>
    <t>20702</t>
  </si>
  <si>
    <t xml:space="preserve">    文物</t>
  </si>
  <si>
    <t>2070204</t>
  </si>
  <si>
    <t xml:space="preserve">      文物保护</t>
  </si>
  <si>
    <t>2070205</t>
  </si>
  <si>
    <t xml:space="preserve">      博物馆</t>
  </si>
  <si>
    <t>2070299</t>
  </si>
  <si>
    <t xml:space="preserve">      其他文物支出</t>
  </si>
  <si>
    <t>20703</t>
  </si>
  <si>
    <t xml:space="preserve">    体育</t>
  </si>
  <si>
    <t>2070307</t>
  </si>
  <si>
    <t xml:space="preserve">      体育场馆</t>
  </si>
  <si>
    <t>2070309</t>
  </si>
  <si>
    <t xml:space="preserve">      体育交流与合作</t>
  </si>
  <si>
    <t>2070399</t>
  </si>
  <si>
    <t xml:space="preserve">      其他体育支出</t>
  </si>
  <si>
    <t>20799</t>
  </si>
  <si>
    <t xml:space="preserve">    其他文化旅游体育与传媒支出</t>
  </si>
  <si>
    <t>2079902</t>
  </si>
  <si>
    <t xml:space="preserve">      宣传文化发展专项支出</t>
  </si>
  <si>
    <t>2079999</t>
  </si>
  <si>
    <t xml:space="preserve">      其他文化旅游体育与传媒支出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</si>
  <si>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</si>
  <si>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</si>
  <si>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</si>
  <si>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</si>
  <si>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</si>
  <si>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</si>
  <si>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2080109</t>
  </si>
  <si>
    <t xml:space="preserve">      社会保险经办机构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</si>
  <si>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</si>
  <si>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</si>
  <si>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</si>
  <si>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</si>
  <si>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</si>
  <si>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</si>
  <si>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</si>
  <si>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</si>
  <si>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</si>
  <si>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</si>
  <si>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</si>
  <si>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</si>
  <si>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</si>
  <si>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</si>
  <si>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</si>
  <si>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</si>
  <si>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</si>
  <si>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</si>
  <si>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</si>
  <si>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</si>
  <si>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</si>
  <si>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</si>
  <si>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</si>
  <si>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</si>
  <si>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</si>
  <si>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</si>
  <si>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2080508</t>
  </si>
  <si>
    <t xml:space="preserve">      对机关事业单位职业年金的补助</t>
  </si>
  <si>
    <t>20807</t>
  </si>
  <si>
    <t xml:space="preserve">    就业补助</t>
  </si>
  <si>
    <t>2080701</t>
  </si>
  <si>
    <t xml:space="preserve">      就业创业服务补贴</t>
  </si>
  <si>
    <t xml:space="preserve">      就业见习补贴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</si>
  <si>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</si>
  <si>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</si>
  <si>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</si>
  <si>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</si>
  <si>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</si>
  <si>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</si>
  <si>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</si>
  <si>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</si>
  <si>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</si>
  <si>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</si>
  <si>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</si>
  <si>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</si>
  <si>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</si>
  <si>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</si>
  <si>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</si>
  <si>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</si>
  <si>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</si>
  <si>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</si>
  <si>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</si>
  <si>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</si>
  <si>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</si>
  <si>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</si>
  <si>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</si>
  <si>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</si>
  <si>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</si>
  <si>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</si>
  <si>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</si>
  <si>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</si>
  <si>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</si>
  <si>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</si>
  <si>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</si>
  <si>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</si>
  <si>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</si>
  <si>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2081004</t>
  </si>
  <si>
    <t xml:space="preserve">      殡葬</t>
  </si>
  <si>
    <t>2081006</t>
  </si>
  <si>
    <t xml:space="preserve">      养老服务</t>
  </si>
  <si>
    <t>20811</t>
  </si>
  <si>
    <t xml:space="preserve">    残疾人事业</t>
  </si>
  <si>
    <t>2081101</t>
  </si>
  <si>
    <t>2081102</t>
  </si>
  <si>
    <t>2081104</t>
  </si>
  <si>
    <t xml:space="preserve">      残疾人康复</t>
  </si>
  <si>
    <t>2081105</t>
  </si>
  <si>
    <t xml:space="preserve">      残疾人就业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</si>
  <si>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</si>
  <si>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</si>
  <si>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</si>
  <si>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</si>
  <si>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</si>
  <si>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</si>
  <si>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</si>
  <si>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</si>
  <si>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</si>
  <si>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</si>
  <si>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</si>
  <si>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</si>
  <si>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</si>
  <si>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</si>
  <si>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</si>
  <si>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</si>
  <si>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</si>
  <si>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</si>
  <si>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</si>
  <si>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</si>
  <si>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</si>
  <si>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</si>
  <si>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</si>
  <si>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</si>
  <si>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</si>
  <si>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</si>
  <si>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</si>
  <si>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</si>
  <si>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</si>
  <si>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</si>
  <si>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</si>
  <si>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</si>
  <si>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</si>
  <si>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</si>
  <si>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2082602</t>
  </si>
  <si>
    <t xml:space="preserve">      财政对城乡居民基本养老保险基金的补助</t>
  </si>
  <si>
    <t>20828</t>
  </si>
  <si>
    <t xml:space="preserve">    退役军人管理事务</t>
  </si>
  <si>
    <t>2082801</t>
  </si>
  <si>
    <t>2082802</t>
  </si>
  <si>
    <t>2082804</t>
  </si>
  <si>
    <t xml:space="preserve">      拥军优属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</si>
  <si>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</si>
  <si>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</si>
  <si>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</si>
  <si>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</si>
  <si>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</si>
  <si>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</si>
  <si>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</si>
  <si>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</si>
  <si>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</si>
  <si>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</si>
  <si>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</si>
  <si>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</si>
  <si>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 xml:space="preserve">  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</si>
  <si>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</si>
  <si>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</si>
  <si>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</si>
  <si>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</si>
  <si>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</si>
  <si>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</si>
  <si>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</si>
  <si>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</si>
  <si>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</si>
  <si>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2100206</t>
  </si>
  <si>
    <t xml:space="preserve">      妇幼保健医院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</si>
  <si>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</si>
  <si>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</si>
  <si>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</si>
  <si>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</si>
  <si>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</si>
  <si>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</si>
  <si>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</si>
  <si>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</si>
  <si>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</si>
  <si>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</si>
  <si>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</si>
  <si>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</si>
  <si>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</si>
  <si>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</si>
  <si>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</si>
  <si>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</si>
  <si>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</si>
  <si>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</si>
  <si>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</si>
  <si>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</si>
  <si>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</si>
  <si>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</si>
  <si>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</si>
  <si>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</si>
  <si>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</si>
  <si>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</si>
  <si>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</si>
  <si>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</si>
  <si>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</si>
  <si>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</si>
  <si>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</si>
  <si>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</si>
  <si>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</si>
  <si>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</si>
  <si>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</si>
  <si>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</si>
  <si>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</si>
  <si>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</si>
  <si>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</si>
  <si>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</si>
  <si>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</si>
  <si>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</si>
  <si>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</si>
  <si>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</si>
  <si>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</si>
  <si>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</si>
  <si>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</si>
  <si>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</si>
  <si>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</si>
  <si>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</si>
  <si>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21013</t>
  </si>
  <si>
    <t xml:space="preserve">    医疗救助</t>
  </si>
  <si>
    <t>2101301</t>
  </si>
  <si>
    <t xml:space="preserve">      城乡医疗救助</t>
  </si>
  <si>
    <t>21014</t>
  </si>
  <si>
    <t xml:space="preserve">    优抚对象医疗</t>
  </si>
  <si>
    <t>2101401</t>
  </si>
  <si>
    <t xml:space="preserve">      优抚对象医疗补助</t>
  </si>
  <si>
    <t>21015</t>
  </si>
  <si>
    <t xml:space="preserve">    医疗保障管理事务</t>
  </si>
  <si>
    <t>2101502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</si>
  <si>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</si>
  <si>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</si>
  <si>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</si>
  <si>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</si>
  <si>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</si>
  <si>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</si>
  <si>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</si>
  <si>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2109999</t>
  </si>
  <si>
    <t xml:space="preserve">      其他卫生健康支出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</si>
  <si>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</si>
  <si>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</si>
  <si>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</si>
  <si>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</si>
  <si>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</si>
  <si>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</si>
  <si>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2110104</t>
  </si>
  <si>
    <t xml:space="preserve">      生态环境保护宣传</t>
  </si>
  <si>
    <t>2110105</t>
  </si>
  <si>
    <t xml:space="preserve">      环境保护法规、规划及标准</t>
  </si>
  <si>
    <t>2110107</t>
  </si>
  <si>
    <t xml:space="preserve">      生态环境保护行政许可</t>
  </si>
  <si>
    <t>21102</t>
  </si>
  <si>
    <t xml:space="preserve">    环境监测与监察</t>
  </si>
  <si>
    <t>2110203</t>
  </si>
  <si>
    <t xml:space="preserve">      建设项目环评审查与监督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</si>
  <si>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</si>
  <si>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</si>
  <si>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</si>
  <si>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</si>
  <si>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</si>
  <si>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</si>
  <si>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</si>
  <si>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</si>
  <si>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2110304</t>
  </si>
  <si>
    <t xml:space="preserve">      固体废弃物与化学品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</si>
  <si>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</si>
  <si>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</si>
  <si>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</si>
  <si>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</si>
  <si>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</si>
  <si>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</si>
  <si>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2110499</t>
  </si>
  <si>
    <t xml:space="preserve">      其他自然生态保护支出</t>
  </si>
  <si>
    <t>21110</t>
  </si>
  <si>
    <t xml:space="preserve">    能源节约利用</t>
  </si>
  <si>
    <t xml:space="preserve">   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</si>
  <si>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</si>
  <si>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</si>
  <si>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</si>
  <si>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</si>
  <si>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</si>
  <si>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</si>
  <si>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</si>
  <si>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</si>
  <si>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 xml:space="preserve">    循环经济</t>
  </si>
  <si>
    <t xml:space="preserve">      循环经济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</si>
  <si>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</si>
  <si>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</si>
  <si>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</si>
  <si>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</si>
  <si>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</si>
  <si>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</si>
  <si>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</si>
  <si>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</si>
  <si>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</si>
  <si>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2120106</t>
  </si>
  <si>
    <t xml:space="preserve">      工程建设管理</t>
  </si>
  <si>
    <t>2120109</t>
  </si>
  <si>
    <t xml:space="preserve">      住宅建设与房地产市场监管</t>
  </si>
  <si>
    <t>2120199</t>
  </si>
  <si>
    <t xml:space="preserve">      其他城乡社区管理事务支出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</si>
  <si>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</si>
  <si>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</si>
  <si>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</si>
  <si>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</si>
  <si>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</si>
  <si>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</si>
  <si>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</si>
  <si>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</si>
  <si>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</si>
  <si>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</si>
  <si>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21206</t>
  </si>
  <si>
    <t xml:space="preserve">    建设市场管理与监督</t>
  </si>
  <si>
    <t>2120601</t>
  </si>
  <si>
    <t xml:space="preserve">      建设市场管理与监督</t>
  </si>
  <si>
    <t>21299</t>
  </si>
  <si>
    <t xml:space="preserve">    其他城乡社区支出</t>
  </si>
  <si>
    <t>2129999</t>
  </si>
  <si>
    <t xml:space="preserve">      其他城乡社区支出</t>
  </si>
  <si>
    <t>213</t>
  </si>
  <si>
    <t xml:space="preserve">  农林水支出</t>
  </si>
  <si>
    <t>21301</t>
  </si>
  <si>
    <t xml:space="preserve">    农业农村</t>
  </si>
  <si>
    <t>2130101</t>
  </si>
  <si>
    <t>2130102</t>
  </si>
  <si>
    <t>2130106</t>
  </si>
  <si>
    <t xml:space="preserve">      科技转化与推广服务</t>
  </si>
  <si>
    <t xml:space="preserve">      病虫害控制</t>
  </si>
  <si>
    <t>2130119</t>
  </si>
  <si>
    <t xml:space="preserve">      防灾救灾</t>
  </si>
  <si>
    <t>2130122</t>
  </si>
  <si>
    <t xml:space="preserve">      农业生产发展</t>
  </si>
  <si>
    <t>2130148</t>
  </si>
  <si>
    <t xml:space="preserve">      渔业发展</t>
  </si>
  <si>
    <t>2130199</t>
  </si>
  <si>
    <t xml:space="preserve">      其他农业农村支出</t>
  </si>
  <si>
    <t>21302</t>
  </si>
  <si>
    <t xml:space="preserve">    林业和草原</t>
  </si>
  <si>
    <t>2130202</t>
  </si>
  <si>
    <t>2130205</t>
  </si>
  <si>
    <t xml:space="preserve">      森林资源培育</t>
  </si>
  <si>
    <t>2130209</t>
  </si>
  <si>
    <t xml:space="preserve">      森林生态效益补偿</t>
  </si>
  <si>
    <t>2130234</t>
  </si>
  <si>
    <t xml:space="preserve">      林业草原防灾减灾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</si>
  <si>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</si>
  <si>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</si>
  <si>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</si>
  <si>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</si>
  <si>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</si>
  <si>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</si>
  <si>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2130305</t>
  </si>
  <si>
    <t xml:space="preserve">      水利工程建设</t>
  </si>
  <si>
    <t>2130311</t>
  </si>
  <si>
    <t xml:space="preserve">      水资源节约管理与保护</t>
  </si>
  <si>
    <t>2130399</t>
  </si>
  <si>
    <t xml:space="preserve">      其他水利支出</t>
  </si>
  <si>
    <t>21305</t>
  </si>
  <si>
    <t xml:space="preserve">    巩固脱贫攻坚成果衔接乡村振兴</t>
  </si>
  <si>
    <t>2130599</t>
  </si>
  <si>
    <t xml:space="preserve">      其他巩固脱贫攻坚成果衔接乡村振兴支出</t>
  </si>
  <si>
    <t>21307</t>
  </si>
  <si>
    <t xml:space="preserve">    农村综合改革</t>
  </si>
  <si>
    <t>2130705</t>
  </si>
  <si>
    <t xml:space="preserve">      对村民委员会和村党支部的补助</t>
  </si>
  <si>
    <t>21308</t>
  </si>
  <si>
    <t xml:space="preserve">    普惠金融发展支出</t>
  </si>
  <si>
    <t>2130803</t>
  </si>
  <si>
    <t xml:space="preserve">      农业保险保费补贴</t>
  </si>
  <si>
    <t>2130804</t>
  </si>
  <si>
    <t xml:space="preserve">      创业担保贷款贴息及奖补</t>
  </si>
  <si>
    <t>21399</t>
  </si>
  <si>
    <t xml:space="preserve">    其他农林水支出</t>
  </si>
  <si>
    <t>2139999</t>
  </si>
  <si>
    <t xml:space="preserve">      其他农林水支出</t>
  </si>
  <si>
    <t>214</t>
  </si>
  <si>
    <t xml:space="preserve">  交通运输支出</t>
  </si>
  <si>
    <t>21401</t>
  </si>
  <si>
    <t xml:space="preserve">    公路水路运输</t>
  </si>
  <si>
    <t>2140102</t>
  </si>
  <si>
    <t>2140104</t>
  </si>
  <si>
    <t xml:space="preserve">      公路建设</t>
  </si>
  <si>
    <t>2140106</t>
  </si>
  <si>
    <t xml:space="preserve">      公路养护</t>
  </si>
  <si>
    <t>2140112</t>
  </si>
  <si>
    <t xml:space="preserve">      公路运输管理</t>
  </si>
  <si>
    <t>2140199</t>
  </si>
  <si>
    <t xml:space="preserve">      其他公路水路运输支出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</si>
  <si>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</si>
  <si>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</si>
  <si>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</si>
  <si>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</si>
  <si>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215</t>
  </si>
  <si>
    <t xml:space="preserve">  资源勘探工业信息等支出</t>
  </si>
  <si>
    <t>21505</t>
  </si>
  <si>
    <t xml:space="preserve">    工业和信息产业监管</t>
  </si>
  <si>
    <t>2150517</t>
  </si>
  <si>
    <t xml:space="preserve">      产业发展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</si>
  <si>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</si>
  <si>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</si>
  <si>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</si>
  <si>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</si>
  <si>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</si>
  <si>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</si>
  <si>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</si>
  <si>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2150799</t>
  </si>
  <si>
    <t xml:space="preserve">      其他国有资产监管支出</t>
  </si>
  <si>
    <t>21508</t>
  </si>
  <si>
    <t xml:space="preserve">    支持中小企业发展和管理支出</t>
  </si>
  <si>
    <t>2150805</t>
  </si>
  <si>
    <t xml:space="preserve">      中小企业发展专项</t>
  </si>
  <si>
    <t>216</t>
  </si>
  <si>
    <t xml:space="preserve">  商业服务业等支出</t>
  </si>
  <si>
    <t>21602</t>
  </si>
  <si>
    <t xml:space="preserve">    商业流通事务</t>
  </si>
  <si>
    <t>2160299</t>
  </si>
  <si>
    <t xml:space="preserve">      其他商业流通事务支出</t>
  </si>
  <si>
    <t>21606</t>
  </si>
  <si>
    <t xml:space="preserve">    涉外发展服务支出</t>
  </si>
  <si>
    <t>2160699</t>
  </si>
  <si>
    <t xml:space="preserve">      其他涉外发展服务支出</t>
  </si>
  <si>
    <t>21699</t>
  </si>
  <si>
    <t xml:space="preserve">    其他商业服务业等支出</t>
  </si>
  <si>
    <t>2169999</t>
  </si>
  <si>
    <t xml:space="preserve">      其他商业服务业等支出</t>
  </si>
  <si>
    <t>217</t>
  </si>
  <si>
    <t xml:space="preserve">  金融支出</t>
  </si>
  <si>
    <t>21703</t>
  </si>
  <si>
    <t xml:space="preserve">    金融发展支出</t>
  </si>
  <si>
    <t>2170399</t>
  </si>
  <si>
    <t xml:space="preserve">      其他金融发展支出</t>
  </si>
  <si>
    <t>21799</t>
  </si>
  <si>
    <t xml:space="preserve">    其他金融支出</t>
  </si>
  <si>
    <t>2179999</t>
  </si>
  <si>
    <t xml:space="preserve">      其他金融支出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</si>
  <si>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</si>
  <si>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</si>
  <si>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</si>
  <si>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</si>
  <si>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</si>
  <si>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</si>
  <si>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2200104</t>
  </si>
  <si>
    <t xml:space="preserve">      自然资源规划及管理</t>
  </si>
  <si>
    <t>2200106</t>
  </si>
  <si>
    <t xml:space="preserve">      自然资源利用与保护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</si>
  <si>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</si>
  <si>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</si>
  <si>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</si>
  <si>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</si>
  <si>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</si>
  <si>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</si>
  <si>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2200150</t>
  </si>
  <si>
    <t xml:space="preserve">      其他自然资源事务支出</t>
  </si>
  <si>
    <t>22005</t>
  </si>
  <si>
    <t xml:space="preserve">    气象事务</t>
  </si>
  <si>
    <t>2200509</t>
  </si>
  <si>
    <t xml:space="preserve">      气象服务</t>
  </si>
  <si>
    <t>221</t>
  </si>
  <si>
    <t xml:space="preserve">  住房保障支出</t>
  </si>
  <si>
    <t>22101</t>
  </si>
  <si>
    <t xml:space="preserve">    保障性安居工程支出</t>
  </si>
  <si>
    <t xml:space="preserve">      农村危房改造</t>
  </si>
  <si>
    <t xml:space="preserve">      保障性租赁住房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</si>
  <si>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</si>
  <si>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</si>
  <si>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</si>
  <si>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</si>
  <si>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</si>
  <si>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</si>
  <si>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2210203</t>
  </si>
  <si>
    <t xml:space="preserve">      购房补贴</t>
  </si>
  <si>
    <t>222</t>
  </si>
  <si>
    <t xml:space="preserve">  粮油物资储备支出</t>
  </si>
  <si>
    <t>22205</t>
  </si>
  <si>
    <t xml:space="preserve">    重要商品储备</t>
  </si>
  <si>
    <t>2220503</t>
  </si>
  <si>
    <t xml:space="preserve">      肉类储备</t>
  </si>
  <si>
    <t>2220509</t>
  </si>
  <si>
    <t xml:space="preserve">      食盐储备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</si>
  <si>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</si>
  <si>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</si>
  <si>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</si>
  <si>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</si>
  <si>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</si>
  <si>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</si>
  <si>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</si>
  <si>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</si>
  <si>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</si>
  <si>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</si>
  <si>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</si>
  <si>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</si>
  <si>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</si>
  <si>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2240204</t>
  </si>
  <si>
    <t xml:space="preserve">      消防应急救援</t>
  </si>
  <si>
    <t>2240299</t>
  </si>
  <si>
    <t xml:space="preserve">      其他消防救援事务支出</t>
  </si>
  <si>
    <t>22405</t>
  </si>
  <si>
    <t xml:space="preserve">    地震事务</t>
  </si>
  <si>
    <t>2240506</t>
  </si>
  <si>
    <t xml:space="preserve">      地震灾害预防</t>
  </si>
  <si>
    <t>22406</t>
  </si>
  <si>
    <t xml:space="preserve">    自然灾害防治</t>
  </si>
  <si>
    <t>2240699</t>
  </si>
  <si>
    <t xml:space="preserve">      其他自然灾害防治支出</t>
  </si>
  <si>
    <t xml:space="preserve">    自然灾害救灾及恢复重建支出</t>
  </si>
  <si>
    <t xml:space="preserve">      其他自然灾害救灾及恢复重建支出</t>
  </si>
  <si>
    <t>22499</t>
  </si>
  <si>
    <t xml:space="preserve">    其他灾害防治及应急管理支出</t>
  </si>
  <si>
    <t>2249999</t>
  </si>
  <si>
    <t xml:space="preserve">      其他灾害防治及应急管理支出</t>
  </si>
  <si>
    <t>227</t>
  </si>
  <si>
    <t xml:space="preserve">  预备费</t>
  </si>
  <si>
    <t>229</t>
  </si>
  <si>
    <t xml:space="preserve">  其他支出</t>
  </si>
  <si>
    <t>22999</t>
  </si>
  <si>
    <t xml:space="preserve">    其他支出</t>
  </si>
  <si>
    <t xml:space="preserve">      其他支出</t>
  </si>
  <si>
    <t>232</t>
  </si>
  <si>
    <t xml:space="preserve">  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</si>
  <si>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</si>
  <si>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</si>
  <si>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</si>
  <si>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</si>
  <si>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233</t>
  </si>
  <si>
    <t xml:space="preserve">  债务发行费用支出</t>
  </si>
  <si>
    <t>23303</t>
  </si>
  <si>
    <t xml:space="preserve">    地方政府一般债务发行费用支出</t>
  </si>
  <si>
    <t>(二)镇街支出</t>
  </si>
  <si>
    <t>二、地方政府债券还本</t>
  </si>
  <si>
    <t>三、上解上级支出</t>
  </si>
  <si>
    <t>四、预算周转金</t>
  </si>
  <si>
    <t>五、预算稳定调节基金</t>
  </si>
  <si>
    <t>六、年终结余</t>
  </si>
  <si>
    <t xml:space="preserve">      结转</t>
  </si>
  <si>
    <t xml:space="preserve">      净结余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</si>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</sst>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_);[Red]\(#,##0\)"/>
    <numFmt numFmtId="178" formatCode="#,##0_ "/>
    <numFmt numFmtId="179" formatCode="0_);[Red]\(0\)"/>
    <numFmt numFmtId="180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41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vertical="center" wrapText="1"/>
    </xf>
    <xf numFmtId="178" fontId="0" fillId="0" borderId="9" xfId="49" applyNumberFormat="1" applyFont="1" applyFill="1" applyBorder="1" applyAlignment="1">
      <alignment horizontal="right" vertical="center" wrapText="1"/>
    </xf>
    <xf numFmtId="49" fontId="0" fillId="0" borderId="9" xfId="49" applyNumberFormat="1" applyFont="1" applyFill="1" applyBorder="1" applyAlignment="1">
      <alignment vertical="center" wrapText="1"/>
    </xf>
    <xf numFmtId="178" fontId="0" fillId="0" borderId="9" xfId="0" applyNumberFormat="1" applyFont="1" applyFill="1" applyBorder="1" applyAlignment="1">
      <alignment horizontal="right" vertical="center" wrapText="1"/>
    </xf>
    <xf numFmtId="178" fontId="0" fillId="0" borderId="9" xfId="56" applyNumberFormat="1" applyFont="1" applyFill="1" applyBorder="1" applyAlignment="1">
      <alignment horizontal="right" vertical="center" wrapText="1"/>
    </xf>
    <xf numFmtId="49" fontId="0" fillId="0" borderId="9" xfId="56" applyNumberFormat="1" applyFont="1" applyFill="1" applyBorder="1" applyAlignment="1">
      <alignment vertical="center" wrapText="1"/>
    </xf>
    <xf numFmtId="177" fontId="0" fillId="0" borderId="9" xfId="0" applyNumberForma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178" fontId="0" fillId="0" borderId="9" xfId="19" applyNumberFormat="1" applyFont="1" applyFill="1" applyBorder="1" applyAlignment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179" fontId="0" fillId="0" borderId="9" xfId="17" applyNumberFormat="1" applyFont="1" applyFill="1" applyBorder="1" applyAlignment="1">
      <alignment vertical="center" wrapText="1"/>
      <protection/>
    </xf>
    <xf numFmtId="179" fontId="0" fillId="0" borderId="9" xfId="17" applyNumberFormat="1" applyFont="1" applyFill="1" applyBorder="1" applyAlignment="1" applyProtection="1">
      <alignment vertical="center" wrapText="1"/>
      <protection locked="0"/>
    </xf>
    <xf numFmtId="178" fontId="0" fillId="0" borderId="9" xfId="15" applyNumberFormat="1" applyFont="1" applyFill="1" applyBorder="1" applyAlignment="1">
      <alignment horizontal="right" vertical="center" wrapText="1"/>
      <protection/>
    </xf>
    <xf numFmtId="0" fontId="0" fillId="0" borderId="9" xfId="17" applyFont="1" applyFill="1" applyBorder="1" applyAlignment="1">
      <alignment vertical="center" wrapText="1"/>
      <protection/>
    </xf>
    <xf numFmtId="0" fontId="0" fillId="0" borderId="9" xfId="0" applyFont="1" applyFill="1" applyBorder="1" applyAlignment="1">
      <alignment wrapText="1"/>
    </xf>
    <xf numFmtId="178" fontId="0" fillId="0" borderId="9" xfId="0" applyNumberFormat="1" applyFont="1" applyFill="1" applyBorder="1" applyAlignment="1">
      <alignment horizontal="right" wrapText="1"/>
    </xf>
    <xf numFmtId="0" fontId="0" fillId="0" borderId="9" xfId="17" applyFont="1" applyFill="1" applyBorder="1" applyAlignment="1">
      <alignment vertical="center" wrapText="1"/>
      <protection/>
    </xf>
    <xf numFmtId="178" fontId="0" fillId="0" borderId="9" xfId="36" applyNumberFormat="1" applyFont="1" applyFill="1" applyBorder="1" applyAlignment="1">
      <alignment horizontal="right" vertical="center" wrapText="1"/>
      <protection/>
    </xf>
    <xf numFmtId="179" fontId="0" fillId="0" borderId="9" xfId="17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wrapText="1"/>
    </xf>
    <xf numFmtId="179" fontId="0" fillId="0" borderId="0" xfId="65" applyNumberFormat="1" applyFont="1" applyFill="1" applyBorder="1" applyAlignment="1">
      <alignment horizontal="right" vertical="center" wrapText="1"/>
      <protection/>
    </xf>
    <xf numFmtId="0" fontId="3" fillId="0" borderId="9" xfId="0" applyFont="1" applyFill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179" fontId="0" fillId="0" borderId="9" xfId="65" applyNumberFormat="1" applyFont="1" applyFill="1" applyBorder="1" applyAlignment="1">
      <alignment vertical="center" wrapText="1"/>
      <protection/>
    </xf>
    <xf numFmtId="178" fontId="0" fillId="0" borderId="9" xfId="65" applyNumberFormat="1" applyFont="1" applyFill="1" applyBorder="1" applyAlignment="1">
      <alignment vertical="center" wrapText="1"/>
      <protection/>
    </xf>
    <xf numFmtId="178" fontId="0" fillId="0" borderId="9" xfId="0" applyNumberFormat="1" applyBorder="1" applyAlignment="1">
      <alignment vertical="center" wrapText="1"/>
    </xf>
    <xf numFmtId="177" fontId="0" fillId="0" borderId="9" xfId="0" applyNumberFormat="1" applyFont="1" applyFill="1" applyBorder="1" applyAlignment="1">
      <alignment horizontal="left" vertical="center" wrapText="1"/>
    </xf>
    <xf numFmtId="178" fontId="0" fillId="33" borderId="9" xfId="0" applyNumberFormat="1" applyFont="1" applyFill="1" applyBorder="1" applyAlignment="1">
      <alignment vertical="center" wrapText="1"/>
    </xf>
    <xf numFmtId="177" fontId="0" fillId="33" borderId="9" xfId="0" applyNumberFormat="1" applyFont="1" applyFill="1" applyBorder="1" applyAlignment="1">
      <alignment vertical="center" wrapText="1"/>
    </xf>
    <xf numFmtId="178" fontId="39" fillId="0" borderId="9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9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wrapText="1"/>
    </xf>
    <xf numFmtId="178" fontId="0" fillId="0" borderId="9" xfId="18" applyNumberFormat="1" applyFont="1" applyFill="1" applyBorder="1" applyAlignment="1">
      <alignment horizontal="right" vertical="center" wrapText="1"/>
      <protection/>
    </xf>
    <xf numFmtId="178" fontId="0" fillId="0" borderId="9" xfId="0" applyNumberFormat="1" applyBorder="1" applyAlignment="1">
      <alignment horizontal="right" vertical="center" wrapText="1"/>
    </xf>
    <xf numFmtId="49" fontId="0" fillId="0" borderId="9" xfId="18" applyNumberFormat="1" applyFont="1" applyFill="1" applyBorder="1" applyAlignment="1">
      <alignment horizontal="right" vertical="center" wrapText="1"/>
      <protection/>
    </xf>
    <xf numFmtId="178" fontId="0" fillId="0" borderId="9" xfId="0" applyNumberFormat="1" applyFont="1" applyFill="1" applyBorder="1" applyAlignment="1">
      <alignment vertical="center" wrapText="1"/>
    </xf>
    <xf numFmtId="179" fontId="0" fillId="0" borderId="9" xfId="65" applyNumberFormat="1" applyFont="1" applyFill="1" applyBorder="1" applyAlignment="1" applyProtection="1">
      <alignment vertical="center" wrapText="1"/>
      <protection locked="0"/>
    </xf>
    <xf numFmtId="180" fontId="5" fillId="0" borderId="9" xfId="71" applyNumberFormat="1" applyFont="1" applyFill="1" applyBorder="1" applyAlignment="1" applyProtection="1">
      <alignment horizontal="left" vertical="center" wrapText="1"/>
      <protection locked="0"/>
    </xf>
    <xf numFmtId="179" fontId="0" fillId="0" borderId="9" xfId="16" applyNumberFormat="1" applyFont="1" applyFill="1" applyBorder="1" applyAlignment="1">
      <alignment vertical="center" wrapText="1"/>
      <protection/>
    </xf>
    <xf numFmtId="177" fontId="0" fillId="0" borderId="9" xfId="40" applyNumberFormat="1" applyFont="1" applyFill="1" applyBorder="1" applyAlignment="1" applyProtection="1">
      <alignment horizontal="left" vertical="center" wrapText="1"/>
      <protection locked="0"/>
    </xf>
    <xf numFmtId="177" fontId="0" fillId="0" borderId="9" xfId="0" applyNumberFormat="1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常规 15" xfId="15"/>
    <cellStyle name="常规_2008年一般预算收支表1.8 3" xfId="16"/>
    <cellStyle name="常规_2008年一般预算收支表1.8 2" xfId="17"/>
    <cellStyle name="常规 21" xfId="18"/>
    <cellStyle name="常规 35" xfId="19"/>
    <cellStyle name="常规_06年预算 2" xfId="20"/>
    <cellStyle name="千位分隔 3 2" xfId="21"/>
    <cellStyle name="40% - 强调文字颜色 6" xfId="22"/>
    <cellStyle name="20% - 强调文字颜色 6" xfId="23"/>
    <cellStyle name="强调文字颜色 6" xfId="24"/>
    <cellStyle name="40% - 强调文字颜色 5" xfId="25"/>
    <cellStyle name="20% - 强调文字颜色 5" xfId="26"/>
    <cellStyle name="强调文字颜色 5" xfId="27"/>
    <cellStyle name="40% - 强调文字颜色 4" xfId="28"/>
    <cellStyle name="标题 3" xfId="29"/>
    <cellStyle name="解释性文本" xfId="30"/>
    <cellStyle name="汇总" xfId="31"/>
    <cellStyle name="Percent" xfId="32"/>
    <cellStyle name="Comma" xfId="33"/>
    <cellStyle name="标题 2" xfId="34"/>
    <cellStyle name="Currency [0]" xfId="35"/>
    <cellStyle name="常规 4" xfId="36"/>
    <cellStyle name="60% - 强调文字颜色 4" xfId="37"/>
    <cellStyle name="警告文本" xfId="38"/>
    <cellStyle name="20% - 强调文字颜色 2" xfId="39"/>
    <cellStyle name="常规 5" xfId="40"/>
    <cellStyle name="60% - 强调文字颜色 5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强调文字颜色 4" xfId="50"/>
    <cellStyle name="40% - 强调文字颜色 3" xfId="51"/>
    <cellStyle name="60% - 强调文字颜色 6" xfId="52"/>
    <cellStyle name="输入" xfId="53"/>
    <cellStyle name="输出" xfId="54"/>
    <cellStyle name="检查单元格" xfId="55"/>
    <cellStyle name="千位分隔[0] 2" xfId="56"/>
    <cellStyle name="链接单元格" xfId="57"/>
    <cellStyle name="60% - 强调文字颜色 1" xfId="58"/>
    <cellStyle name="60% - 强调文字颜色 3" xfId="59"/>
    <cellStyle name="注释" xfId="60"/>
    <cellStyle name="标题" xfId="61"/>
    <cellStyle name="好" xfId="62"/>
    <cellStyle name="标题 4" xfId="63"/>
    <cellStyle name="强调文字颜色 1" xfId="64"/>
    <cellStyle name="常规_2008年一般预算收支表1.8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5 2" xfId="71"/>
    <cellStyle name="60% - 强调文字颜色 2" xfId="72"/>
    <cellStyle name="40% - 强调文字颜色 2" xfId="73"/>
    <cellStyle name="强调文字颜色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8"/>
  <sheetViews>
    <sheetView showZeros="0" tabSelected="1" zoomScaleSheetLayoutView="100" workbookViewId="0" topLeftCell="A1">
      <pane ySplit="8" topLeftCell="A9" activePane="bottomLeft" state="frozen"/>
      <selection pane="bottomLeft" activeCell="E7" sqref="E7"/>
    </sheetView>
  </sheetViews>
  <sheetFormatPr defaultColWidth="9.00390625" defaultRowHeight="24" customHeight="1"/>
  <cols>
    <col min="1" max="1" width="31.50390625" style="3" customWidth="1"/>
    <col min="2" max="2" width="10.50390625" style="3" customWidth="1"/>
    <col min="3" max="3" width="10.875" style="3" customWidth="1"/>
    <col min="4" max="4" width="11.50390625" style="4" hidden="1" customWidth="1"/>
    <col min="5" max="5" width="37.625" style="3" customWidth="1"/>
    <col min="6" max="6" width="10.25390625" style="3" customWidth="1"/>
    <col min="7" max="7" width="12.00390625" style="3" hidden="1" customWidth="1"/>
    <col min="8" max="9" width="15.125" style="3" hidden="1" customWidth="1"/>
    <col min="10" max="10" width="12.125" style="3" customWidth="1"/>
    <col min="11" max="16384" width="9.00390625" style="3" customWidth="1"/>
  </cols>
  <sheetData>
    <row r="1" ht="24" customHeight="1">
      <c r="A1" s="1" t="s">
        <v>0</v>
      </c>
    </row>
    <row r="2" spans="1:7" s="1" customFormat="1" ht="24" customHeight="1">
      <c r="A2" s="5" t="s">
        <v>1</v>
      </c>
      <c r="B2" s="5"/>
      <c r="C2" s="5"/>
      <c r="D2" s="6"/>
      <c r="E2" s="5"/>
      <c r="F2" s="5"/>
      <c r="G2" s="5"/>
    </row>
    <row r="3" spans="1:10" s="2" customFormat="1" ht="18" customHeight="1">
      <c r="A3" s="5"/>
      <c r="B3" s="5"/>
      <c r="C3" s="5"/>
      <c r="D3" s="6"/>
      <c r="E3" s="5"/>
      <c r="F3" s="5"/>
      <c r="G3" s="31"/>
      <c r="J3" s="31" t="s">
        <v>2</v>
      </c>
    </row>
    <row r="4" spans="1:10" ht="24" customHeight="1">
      <c r="A4" s="7" t="s">
        <v>3</v>
      </c>
      <c r="B4" s="7"/>
      <c r="C4" s="7"/>
      <c r="D4" s="8"/>
      <c r="E4" s="32" t="s">
        <v>4</v>
      </c>
      <c r="F4" s="32"/>
      <c r="G4" s="33"/>
      <c r="H4" s="33"/>
      <c r="I4" s="33"/>
      <c r="J4" s="33"/>
    </row>
    <row r="5" spans="1:10" ht="24" customHeight="1">
      <c r="A5" s="9" t="s">
        <v>5</v>
      </c>
      <c r="B5" s="9" t="s">
        <v>6</v>
      </c>
      <c r="C5" s="9" t="s">
        <v>7</v>
      </c>
      <c r="D5" s="10"/>
      <c r="E5" s="9" t="s">
        <v>5</v>
      </c>
      <c r="F5" s="9" t="s">
        <v>6</v>
      </c>
      <c r="G5" s="9" t="s">
        <v>8</v>
      </c>
      <c r="H5" s="9" t="s">
        <v>9</v>
      </c>
      <c r="I5" s="41" t="s">
        <v>10</v>
      </c>
      <c r="J5" s="9" t="s">
        <v>7</v>
      </c>
    </row>
    <row r="6" spans="1:10" ht="24" customHeight="1">
      <c r="A6" s="9"/>
      <c r="B6" s="9"/>
      <c r="C6" s="9"/>
      <c r="D6" s="10"/>
      <c r="E6" s="9"/>
      <c r="F6" s="9"/>
      <c r="G6" s="9"/>
      <c r="H6" s="9"/>
      <c r="I6" s="42"/>
      <c r="J6" s="9"/>
    </row>
    <row r="7" spans="1:10" ht="24" customHeight="1">
      <c r="A7" s="11" t="s">
        <v>11</v>
      </c>
      <c r="B7" s="12">
        <f>SUM(B8:B21)</f>
        <v>188110</v>
      </c>
      <c r="C7" s="12">
        <f>SUM(C8:C21)</f>
        <v>188110</v>
      </c>
      <c r="D7" s="13"/>
      <c r="E7" s="34" t="s">
        <v>12</v>
      </c>
      <c r="F7" s="35">
        <f>F8+F488</f>
        <v>511053</v>
      </c>
      <c r="G7" s="35"/>
      <c r="H7" s="36"/>
      <c r="I7" s="36"/>
      <c r="J7" s="35">
        <f>J8+J488</f>
        <v>371659</v>
      </c>
    </row>
    <row r="8" spans="1:10" ht="24" customHeight="1">
      <c r="A8" s="11" t="s">
        <v>13</v>
      </c>
      <c r="B8" s="14">
        <v>42405</v>
      </c>
      <c r="C8" s="15">
        <v>72385</v>
      </c>
      <c r="D8" s="16"/>
      <c r="E8" s="37" t="s">
        <v>14</v>
      </c>
      <c r="F8" s="38">
        <f aca="true" t="shared" si="0" ref="F8:J8">F9+F118+F121+F145+F167+F182+F205+F281+F325+F351+F369+F401+F410+F421+F428+F433+F446+F454+F458+F478+F479+F482+F485</f>
        <v>466374</v>
      </c>
      <c r="G8" s="38">
        <f t="shared" si="0"/>
        <v>333488</v>
      </c>
      <c r="H8" s="38">
        <f t="shared" si="0"/>
        <v>2101</v>
      </c>
      <c r="I8" s="38">
        <f t="shared" si="0"/>
        <v>0</v>
      </c>
      <c r="J8" s="38">
        <f t="shared" si="0"/>
        <v>335589</v>
      </c>
    </row>
    <row r="9" spans="1:10" ht="24" customHeight="1">
      <c r="A9" s="11" t="s">
        <v>15</v>
      </c>
      <c r="B9" s="14">
        <v>15872</v>
      </c>
      <c r="C9" s="15">
        <v>17085</v>
      </c>
      <c r="D9" s="16" t="s">
        <v>16</v>
      </c>
      <c r="E9" s="39" t="s">
        <v>17</v>
      </c>
      <c r="F9" s="36">
        <f aca="true" t="shared" si="1" ref="F9:I9">F10+F18+F25+F32+F38+F44+F53+F55+F58+F62+F68+F71+F74+F77+F81+F86+F90+F95+F98+F103+F107+F116</f>
        <v>52055</v>
      </c>
      <c r="G9" s="36">
        <f t="shared" si="1"/>
        <v>32913</v>
      </c>
      <c r="H9" s="36">
        <f t="shared" si="1"/>
        <v>70</v>
      </c>
      <c r="I9" s="36">
        <f t="shared" si="1"/>
        <v>-388</v>
      </c>
      <c r="J9" s="36">
        <f aca="true" t="shared" si="2" ref="J9:J72">G9+H9+I9</f>
        <v>32595</v>
      </c>
    </row>
    <row r="10" spans="1:10" ht="24" customHeight="1">
      <c r="A10" s="11" t="s">
        <v>18</v>
      </c>
      <c r="B10" s="14">
        <v>9252</v>
      </c>
      <c r="C10" s="15">
        <v>7744</v>
      </c>
      <c r="D10" s="16" t="s">
        <v>19</v>
      </c>
      <c r="E10" s="39" t="s">
        <v>20</v>
      </c>
      <c r="F10" s="36">
        <f>SUM(F11:F17)</f>
        <v>3364</v>
      </c>
      <c r="G10" s="36">
        <f>SUM(G11:G17)</f>
        <v>1380</v>
      </c>
      <c r="H10" s="36">
        <f>SUM(H11:H17)</f>
        <v>1</v>
      </c>
      <c r="I10" s="36"/>
      <c r="J10" s="36">
        <f t="shared" si="2"/>
        <v>1381</v>
      </c>
    </row>
    <row r="11" spans="1:10" ht="24" customHeight="1">
      <c r="A11" s="11" t="s">
        <v>21</v>
      </c>
      <c r="B11" s="14">
        <v>475</v>
      </c>
      <c r="C11" s="15">
        <v>265</v>
      </c>
      <c r="D11" s="16" t="s">
        <v>22</v>
      </c>
      <c r="E11" s="39" t="s">
        <v>23</v>
      </c>
      <c r="F11" s="38">
        <v>1905</v>
      </c>
      <c r="G11" s="40">
        <v>1088</v>
      </c>
      <c r="H11" s="36"/>
      <c r="I11" s="36"/>
      <c r="J11" s="36">
        <f t="shared" si="2"/>
        <v>1088</v>
      </c>
    </row>
    <row r="12" spans="1:10" ht="24" customHeight="1">
      <c r="A12" s="11" t="s">
        <v>24</v>
      </c>
      <c r="B12" s="14">
        <v>20833</v>
      </c>
      <c r="C12" s="15">
        <v>20155</v>
      </c>
      <c r="D12" s="16" t="s">
        <v>25</v>
      </c>
      <c r="E12" s="39" t="s">
        <v>26</v>
      </c>
      <c r="F12" s="38">
        <v>906</v>
      </c>
      <c r="G12" s="40">
        <v>114</v>
      </c>
      <c r="H12" s="36"/>
      <c r="I12" s="36"/>
      <c r="J12" s="36">
        <f t="shared" si="2"/>
        <v>114</v>
      </c>
    </row>
    <row r="13" spans="1:10" ht="24" customHeight="1">
      <c r="A13" s="11" t="s">
        <v>27</v>
      </c>
      <c r="B13" s="14">
        <v>22002</v>
      </c>
      <c r="C13" s="15">
        <v>18080</v>
      </c>
      <c r="D13" s="16" t="s">
        <v>28</v>
      </c>
      <c r="E13" s="39" t="s">
        <v>29</v>
      </c>
      <c r="F13" s="38">
        <v>100</v>
      </c>
      <c r="G13" s="40">
        <v>15</v>
      </c>
      <c r="H13" s="36"/>
      <c r="I13" s="36"/>
      <c r="J13" s="36">
        <f t="shared" si="2"/>
        <v>15</v>
      </c>
    </row>
    <row r="14" spans="1:10" ht="24" customHeight="1">
      <c r="A14" s="11" t="s">
        <v>30</v>
      </c>
      <c r="B14" s="14">
        <v>7309</v>
      </c>
      <c r="C14" s="15">
        <v>6716</v>
      </c>
      <c r="D14" s="16" t="s">
        <v>31</v>
      </c>
      <c r="E14" s="39" t="s">
        <v>32</v>
      </c>
      <c r="F14" s="38">
        <v>6</v>
      </c>
      <c r="G14" s="40">
        <v>0</v>
      </c>
      <c r="H14" s="36"/>
      <c r="I14" s="36"/>
      <c r="J14" s="36">
        <f t="shared" si="2"/>
        <v>0</v>
      </c>
    </row>
    <row r="15" spans="1:10" ht="24" customHeight="1">
      <c r="A15" s="11" t="s">
        <v>33</v>
      </c>
      <c r="B15" s="14">
        <v>8518</v>
      </c>
      <c r="C15" s="15">
        <v>5431</v>
      </c>
      <c r="D15" s="16" t="s">
        <v>34</v>
      </c>
      <c r="E15" s="39" t="s">
        <v>35</v>
      </c>
      <c r="F15" s="38">
        <v>282</v>
      </c>
      <c r="G15" s="40">
        <v>94</v>
      </c>
      <c r="H15" s="36"/>
      <c r="I15" s="36"/>
      <c r="J15" s="36">
        <f t="shared" si="2"/>
        <v>94</v>
      </c>
    </row>
    <row r="16" spans="1:10" ht="24" customHeight="1">
      <c r="A16" s="11" t="s">
        <v>36</v>
      </c>
      <c r="B16" s="14">
        <v>22018</v>
      </c>
      <c r="C16" s="15">
        <v>11714</v>
      </c>
      <c r="D16" s="16" t="s">
        <v>37</v>
      </c>
      <c r="E16" s="39" t="s">
        <v>38</v>
      </c>
      <c r="F16" s="38">
        <v>66</v>
      </c>
      <c r="G16" s="40">
        <v>58</v>
      </c>
      <c r="H16" s="36"/>
      <c r="I16" s="36"/>
      <c r="J16" s="36">
        <f t="shared" si="2"/>
        <v>58</v>
      </c>
    </row>
    <row r="17" spans="1:10" ht="24" customHeight="1">
      <c r="A17" s="11" t="s">
        <v>39</v>
      </c>
      <c r="B17" s="14">
        <v>5419</v>
      </c>
      <c r="C17" s="15">
        <v>4783</v>
      </c>
      <c r="D17" s="16" t="s">
        <v>40</v>
      </c>
      <c r="E17" s="39" t="s">
        <v>41</v>
      </c>
      <c r="F17" s="38">
        <v>99</v>
      </c>
      <c r="G17" s="40">
        <v>11</v>
      </c>
      <c r="H17" s="36">
        <v>1</v>
      </c>
      <c r="I17" s="36"/>
      <c r="J17" s="36">
        <f t="shared" si="2"/>
        <v>12</v>
      </c>
    </row>
    <row r="18" spans="1:10" ht="24" customHeight="1">
      <c r="A18" s="11" t="s">
        <v>42</v>
      </c>
      <c r="B18" s="14">
        <v>2562</v>
      </c>
      <c r="C18" s="15">
        <v>1475</v>
      </c>
      <c r="D18" s="16" t="s">
        <v>43</v>
      </c>
      <c r="E18" s="39" t="s">
        <v>44</v>
      </c>
      <c r="F18" s="36">
        <f>SUM(F19:F24)</f>
        <v>1603</v>
      </c>
      <c r="G18" s="36">
        <f>SUM(G19:G24)</f>
        <v>1047</v>
      </c>
      <c r="H18" s="36"/>
      <c r="I18" s="36"/>
      <c r="J18" s="36">
        <f t="shared" si="2"/>
        <v>1047</v>
      </c>
    </row>
    <row r="19" spans="1:10" ht="24" customHeight="1">
      <c r="A19" s="11" t="s">
        <v>45</v>
      </c>
      <c r="B19" s="14">
        <v>31259</v>
      </c>
      <c r="C19" s="15">
        <v>22119</v>
      </c>
      <c r="D19" s="16" t="s">
        <v>46</v>
      </c>
      <c r="E19" s="39" t="s">
        <v>23</v>
      </c>
      <c r="F19" s="38">
        <v>1167</v>
      </c>
      <c r="G19" s="40">
        <v>882</v>
      </c>
      <c r="H19" s="36"/>
      <c r="I19" s="36"/>
      <c r="J19" s="36">
        <f t="shared" si="2"/>
        <v>882</v>
      </c>
    </row>
    <row r="20" spans="1:10" ht="24" customHeight="1">
      <c r="A20" s="17" t="s">
        <v>47</v>
      </c>
      <c r="B20" s="12">
        <v>186</v>
      </c>
      <c r="C20" s="15">
        <v>153</v>
      </c>
      <c r="D20" s="16" t="s">
        <v>48</v>
      </c>
      <c r="E20" s="39" t="s">
        <v>26</v>
      </c>
      <c r="F20" s="38">
        <v>272</v>
      </c>
      <c r="G20" s="40">
        <v>100</v>
      </c>
      <c r="H20" s="36"/>
      <c r="I20" s="36"/>
      <c r="J20" s="36">
        <f t="shared" si="2"/>
        <v>100</v>
      </c>
    </row>
    <row r="21" spans="1:10" ht="24" customHeight="1">
      <c r="A21" s="17" t="s">
        <v>49</v>
      </c>
      <c r="B21" s="12"/>
      <c r="C21" s="15">
        <v>5</v>
      </c>
      <c r="D21" s="16" t="s">
        <v>50</v>
      </c>
      <c r="E21" s="39" t="s">
        <v>51</v>
      </c>
      <c r="F21" s="38">
        <v>60</v>
      </c>
      <c r="G21" s="40">
        <v>6</v>
      </c>
      <c r="H21" s="36"/>
      <c r="I21" s="36"/>
      <c r="J21" s="36">
        <f t="shared" si="2"/>
        <v>6</v>
      </c>
    </row>
    <row r="22" spans="1:10" ht="24" customHeight="1">
      <c r="A22" s="17"/>
      <c r="B22" s="12"/>
      <c r="C22" s="15"/>
      <c r="D22" s="16" t="s">
        <v>52</v>
      </c>
      <c r="E22" s="39" t="s">
        <v>53</v>
      </c>
      <c r="F22" s="38">
        <v>50</v>
      </c>
      <c r="G22" s="40">
        <v>4</v>
      </c>
      <c r="H22" s="36"/>
      <c r="I22" s="36"/>
      <c r="J22" s="36">
        <f t="shared" si="2"/>
        <v>4</v>
      </c>
    </row>
    <row r="23" spans="1:10" ht="24" customHeight="1">
      <c r="A23" s="11" t="s">
        <v>54</v>
      </c>
      <c r="B23" s="15">
        <f>SUM(B24:B29)</f>
        <v>126420</v>
      </c>
      <c r="C23" s="15">
        <f>SUM(C24:C29)</f>
        <v>114437</v>
      </c>
      <c r="D23" s="16" t="s">
        <v>55</v>
      </c>
      <c r="E23" s="39" t="s">
        <v>38</v>
      </c>
      <c r="F23" s="38">
        <v>52</v>
      </c>
      <c r="G23" s="40">
        <v>55</v>
      </c>
      <c r="H23" s="36"/>
      <c r="I23" s="36"/>
      <c r="J23" s="36">
        <f t="shared" si="2"/>
        <v>55</v>
      </c>
    </row>
    <row r="24" spans="1:10" ht="24" customHeight="1">
      <c r="A24" s="11" t="s">
        <v>56</v>
      </c>
      <c r="B24" s="14">
        <v>34098</v>
      </c>
      <c r="C24" s="14">
        <v>48480</v>
      </c>
      <c r="D24" s="18" t="s">
        <v>57</v>
      </c>
      <c r="E24" s="39" t="s">
        <v>58</v>
      </c>
      <c r="F24" s="38">
        <v>2</v>
      </c>
      <c r="G24" s="40">
        <v>0</v>
      </c>
      <c r="H24" s="36"/>
      <c r="I24" s="36"/>
      <c r="J24" s="36">
        <f t="shared" si="2"/>
        <v>0</v>
      </c>
    </row>
    <row r="25" spans="1:10" ht="24" customHeight="1">
      <c r="A25" s="11" t="s">
        <v>59</v>
      </c>
      <c r="B25" s="14">
        <v>7484</v>
      </c>
      <c r="C25" s="14">
        <v>6752</v>
      </c>
      <c r="D25" s="18" t="s">
        <v>60</v>
      </c>
      <c r="E25" s="39" t="s">
        <v>61</v>
      </c>
      <c r="F25" s="36">
        <f>SUM(F26:F31)</f>
        <v>6112</v>
      </c>
      <c r="G25" s="36">
        <f>SUM(G26:G31)</f>
        <v>4295</v>
      </c>
      <c r="H25" s="36"/>
      <c r="I25" s="36"/>
      <c r="J25" s="36">
        <f t="shared" si="2"/>
        <v>4295</v>
      </c>
    </row>
    <row r="26" spans="1:10" ht="24" customHeight="1">
      <c r="A26" s="11" t="s">
        <v>62</v>
      </c>
      <c r="B26" s="14">
        <v>5038</v>
      </c>
      <c r="C26" s="14">
        <v>18534</v>
      </c>
      <c r="D26" s="18" t="s">
        <v>63</v>
      </c>
      <c r="E26" s="39" t="s">
        <v>23</v>
      </c>
      <c r="F26" s="38">
        <v>1859</v>
      </c>
      <c r="G26" s="40">
        <v>1567</v>
      </c>
      <c r="H26" s="36"/>
      <c r="I26" s="36"/>
      <c r="J26" s="36">
        <f t="shared" si="2"/>
        <v>1567</v>
      </c>
    </row>
    <row r="27" spans="1:10" ht="24" customHeight="1">
      <c r="A27" s="11" t="s">
        <v>64</v>
      </c>
      <c r="B27" s="14">
        <v>8023</v>
      </c>
      <c r="C27" s="14">
        <v>2520</v>
      </c>
      <c r="D27" s="18" t="s">
        <v>65</v>
      </c>
      <c r="E27" s="39" t="s">
        <v>26</v>
      </c>
      <c r="F27" s="38">
        <v>908</v>
      </c>
      <c r="G27" s="40">
        <v>581</v>
      </c>
      <c r="H27" s="36"/>
      <c r="I27" s="36"/>
      <c r="J27" s="36">
        <f t="shared" si="2"/>
        <v>581</v>
      </c>
    </row>
    <row r="28" spans="1:10" ht="40.5" customHeight="1">
      <c r="A28" s="11" t="s">
        <v>66</v>
      </c>
      <c r="B28" s="14">
        <v>71237</v>
      </c>
      <c r="C28" s="14">
        <v>38058</v>
      </c>
      <c r="D28" s="18" t="s">
        <v>67</v>
      </c>
      <c r="E28" s="39" t="s">
        <v>68</v>
      </c>
      <c r="F28" s="38"/>
      <c r="G28" s="40">
        <v>0</v>
      </c>
      <c r="H28" s="36"/>
      <c r="I28" s="36"/>
      <c r="J28" s="36">
        <f t="shared" si="2"/>
        <v>0</v>
      </c>
    </row>
    <row r="29" spans="1:10" ht="24" customHeight="1">
      <c r="A29" s="11" t="s">
        <v>69</v>
      </c>
      <c r="B29" s="14">
        <v>540</v>
      </c>
      <c r="C29" s="15">
        <v>93</v>
      </c>
      <c r="D29" s="18" t="s">
        <v>70</v>
      </c>
      <c r="E29" s="39" t="s">
        <v>71</v>
      </c>
      <c r="F29" s="38">
        <v>100</v>
      </c>
      <c r="G29" s="40">
        <v>100</v>
      </c>
      <c r="H29" s="36"/>
      <c r="I29" s="36"/>
      <c r="J29" s="36">
        <f t="shared" si="2"/>
        <v>100</v>
      </c>
    </row>
    <row r="30" spans="1:10" ht="24" customHeight="1">
      <c r="A30" s="11"/>
      <c r="B30" s="19"/>
      <c r="C30" s="15"/>
      <c r="D30" s="16" t="s">
        <v>72</v>
      </c>
      <c r="E30" s="39" t="s">
        <v>38</v>
      </c>
      <c r="F30" s="38">
        <v>3245</v>
      </c>
      <c r="G30" s="40">
        <v>2013</v>
      </c>
      <c r="H30" s="36"/>
      <c r="I30" s="36"/>
      <c r="J30" s="36">
        <f t="shared" si="2"/>
        <v>2013</v>
      </c>
    </row>
    <row r="31" spans="1:10" ht="40.5" customHeight="1">
      <c r="A31" s="11"/>
      <c r="B31" s="19"/>
      <c r="C31" s="15"/>
      <c r="D31" s="16">
        <v>2010399</v>
      </c>
      <c r="E31" s="39" t="s">
        <v>73</v>
      </c>
      <c r="F31" s="38"/>
      <c r="G31" s="40">
        <v>34</v>
      </c>
      <c r="H31" s="36"/>
      <c r="I31" s="36"/>
      <c r="J31" s="36">
        <f t="shared" si="2"/>
        <v>34</v>
      </c>
    </row>
    <row r="32" spans="1:10" ht="24" customHeight="1">
      <c r="A32" s="20"/>
      <c r="B32" s="14"/>
      <c r="C32" s="15"/>
      <c r="D32" s="16" t="s">
        <v>74</v>
      </c>
      <c r="E32" s="39" t="s">
        <v>75</v>
      </c>
      <c r="F32" s="40">
        <f>SUM(F33:F37)</f>
        <v>955</v>
      </c>
      <c r="G32" s="40">
        <f>SUM(G33:G37)</f>
        <v>739</v>
      </c>
      <c r="H32" s="36"/>
      <c r="I32" s="36"/>
      <c r="J32" s="36">
        <f t="shared" si="2"/>
        <v>739</v>
      </c>
    </row>
    <row r="33" spans="1:10" ht="24" customHeight="1">
      <c r="A33" s="20"/>
      <c r="B33" s="14"/>
      <c r="C33" s="14"/>
      <c r="D33" s="16" t="s">
        <v>76</v>
      </c>
      <c r="E33" s="39" t="s">
        <v>23</v>
      </c>
      <c r="F33" s="38">
        <v>450</v>
      </c>
      <c r="G33" s="40">
        <v>401</v>
      </c>
      <c r="H33" s="36"/>
      <c r="I33" s="36"/>
      <c r="J33" s="36">
        <f t="shared" si="2"/>
        <v>401</v>
      </c>
    </row>
    <row r="34" spans="1:10" ht="24" customHeight="1">
      <c r="A34" s="20" t="s">
        <v>77</v>
      </c>
      <c r="B34" s="12">
        <v>46793</v>
      </c>
      <c r="C34" s="15">
        <v>46765</v>
      </c>
      <c r="D34" s="16" t="s">
        <v>78</v>
      </c>
      <c r="E34" s="39" t="s">
        <v>26</v>
      </c>
      <c r="F34" s="38">
        <v>349</v>
      </c>
      <c r="G34" s="40">
        <v>210</v>
      </c>
      <c r="H34" s="36"/>
      <c r="I34" s="36"/>
      <c r="J34" s="36">
        <f t="shared" si="2"/>
        <v>210</v>
      </c>
    </row>
    <row r="35" spans="1:10" ht="24" customHeight="1">
      <c r="A35" s="21" t="s">
        <v>79</v>
      </c>
      <c r="B35" s="14">
        <v>189576</v>
      </c>
      <c r="C35" s="15">
        <v>7249</v>
      </c>
      <c r="D35" s="16">
        <v>2010408</v>
      </c>
      <c r="E35" s="39" t="s">
        <v>80</v>
      </c>
      <c r="F35" s="38"/>
      <c r="G35" s="40">
        <v>6</v>
      </c>
      <c r="H35" s="36"/>
      <c r="I35" s="36"/>
      <c r="J35" s="36">
        <f t="shared" si="2"/>
        <v>6</v>
      </c>
    </row>
    <row r="36" spans="1:10" ht="24" customHeight="1">
      <c r="A36" s="22" t="s">
        <v>81</v>
      </c>
      <c r="B36" s="23">
        <v>66393</v>
      </c>
      <c r="C36" s="15">
        <v>135872</v>
      </c>
      <c r="D36" s="18" t="s">
        <v>82</v>
      </c>
      <c r="E36" s="39" t="s">
        <v>38</v>
      </c>
      <c r="F36" s="38">
        <v>126</v>
      </c>
      <c r="G36" s="40">
        <v>122</v>
      </c>
      <c r="H36" s="36"/>
      <c r="I36" s="36"/>
      <c r="J36" s="36">
        <f t="shared" si="2"/>
        <v>122</v>
      </c>
    </row>
    <row r="37" spans="1:10" ht="24" customHeight="1">
      <c r="A37" s="21" t="s">
        <v>83</v>
      </c>
      <c r="B37" s="12"/>
      <c r="C37" s="15"/>
      <c r="D37" s="16" t="s">
        <v>84</v>
      </c>
      <c r="E37" s="39" t="s">
        <v>85</v>
      </c>
      <c r="F37" s="38">
        <v>30</v>
      </c>
      <c r="G37" s="40">
        <v>0</v>
      </c>
      <c r="H37" s="36"/>
      <c r="I37" s="36"/>
      <c r="J37" s="36">
        <f t="shared" si="2"/>
        <v>0</v>
      </c>
    </row>
    <row r="38" spans="1:10" ht="24" customHeight="1">
      <c r="A38" s="21" t="s">
        <v>86</v>
      </c>
      <c r="B38" s="12">
        <v>534</v>
      </c>
      <c r="C38" s="12">
        <v>3184</v>
      </c>
      <c r="D38" s="16" t="s">
        <v>87</v>
      </c>
      <c r="E38" s="39" t="s">
        <v>88</v>
      </c>
      <c r="F38" s="36">
        <f>SUM(F39:F43)</f>
        <v>829</v>
      </c>
      <c r="G38" s="36">
        <f>SUM(G39:G43)</f>
        <v>476</v>
      </c>
      <c r="H38" s="36"/>
      <c r="I38" s="36"/>
      <c r="J38" s="36">
        <f t="shared" si="2"/>
        <v>476</v>
      </c>
    </row>
    <row r="39" spans="1:10" ht="24" customHeight="1">
      <c r="A39" s="24" t="s">
        <v>89</v>
      </c>
      <c r="B39" s="15">
        <v>534</v>
      </c>
      <c r="C39" s="15">
        <v>3184</v>
      </c>
      <c r="D39" s="16" t="s">
        <v>90</v>
      </c>
      <c r="E39" s="39" t="s">
        <v>23</v>
      </c>
      <c r="F39" s="38">
        <v>170</v>
      </c>
      <c r="G39" s="40">
        <v>144</v>
      </c>
      <c r="H39" s="36"/>
      <c r="I39" s="36"/>
      <c r="J39" s="36">
        <f t="shared" si="2"/>
        <v>144</v>
      </c>
    </row>
    <row r="40" spans="1:10" ht="24" customHeight="1">
      <c r="A40" s="24" t="s">
        <v>91</v>
      </c>
      <c r="B40" s="15"/>
      <c r="C40" s="15"/>
      <c r="D40" s="16" t="s">
        <v>92</v>
      </c>
      <c r="E40" s="39" t="s">
        <v>26</v>
      </c>
      <c r="F40" s="38">
        <v>209</v>
      </c>
      <c r="G40" s="40">
        <v>99</v>
      </c>
      <c r="H40" s="36"/>
      <c r="I40" s="36"/>
      <c r="J40" s="36">
        <f t="shared" si="2"/>
        <v>99</v>
      </c>
    </row>
    <row r="41" spans="1:10" ht="24" customHeight="1">
      <c r="A41" s="25"/>
      <c r="B41" s="26"/>
      <c r="C41" s="14"/>
      <c r="D41" s="13" t="s">
        <v>93</v>
      </c>
      <c r="E41" s="39" t="s">
        <v>94</v>
      </c>
      <c r="F41" s="38">
        <v>23</v>
      </c>
      <c r="G41" s="40">
        <v>17</v>
      </c>
      <c r="H41" s="36"/>
      <c r="I41" s="36"/>
      <c r="J41" s="36">
        <f t="shared" si="2"/>
        <v>17</v>
      </c>
    </row>
    <row r="42" spans="1:10" ht="24" customHeight="1">
      <c r="A42" s="25"/>
      <c r="B42" s="26"/>
      <c r="C42" s="26"/>
      <c r="D42" s="16" t="s">
        <v>95</v>
      </c>
      <c r="E42" s="39" t="s">
        <v>96</v>
      </c>
      <c r="F42" s="38">
        <v>359</v>
      </c>
      <c r="G42" s="40">
        <v>153</v>
      </c>
      <c r="H42" s="36"/>
      <c r="I42" s="36"/>
      <c r="J42" s="36">
        <f t="shared" si="2"/>
        <v>153</v>
      </c>
    </row>
    <row r="43" spans="1:10" ht="24" customHeight="1">
      <c r="A43" s="25"/>
      <c r="B43" s="26"/>
      <c r="C43" s="26"/>
      <c r="D43" s="16" t="s">
        <v>97</v>
      </c>
      <c r="E43" s="39" t="s">
        <v>38</v>
      </c>
      <c r="F43" s="38">
        <v>68</v>
      </c>
      <c r="G43" s="40">
        <v>63</v>
      </c>
      <c r="H43" s="36"/>
      <c r="I43" s="36"/>
      <c r="J43" s="36">
        <f t="shared" si="2"/>
        <v>63</v>
      </c>
    </row>
    <row r="44" spans="1:10" ht="24" customHeight="1">
      <c r="A44" s="27"/>
      <c r="B44" s="28"/>
      <c r="C44" s="14"/>
      <c r="D44" s="18" t="s">
        <v>98</v>
      </c>
      <c r="E44" s="39" t="s">
        <v>99</v>
      </c>
      <c r="F44" s="36">
        <f>SUM(F45:F52)</f>
        <v>2408</v>
      </c>
      <c r="G44" s="36">
        <f>SUM(G45:G52)</f>
        <v>2202</v>
      </c>
      <c r="H44" s="36"/>
      <c r="I44" s="36"/>
      <c r="J44" s="36">
        <f t="shared" si="2"/>
        <v>2202</v>
      </c>
    </row>
    <row r="45" spans="1:10" ht="24" customHeight="1">
      <c r="A45" s="29"/>
      <c r="B45" s="28"/>
      <c r="C45" s="14"/>
      <c r="D45" s="30" t="s">
        <v>100</v>
      </c>
      <c r="E45" s="39" t="s">
        <v>23</v>
      </c>
      <c r="F45" s="38">
        <v>644</v>
      </c>
      <c r="G45" s="40">
        <v>669</v>
      </c>
      <c r="H45" s="36"/>
      <c r="I45" s="36"/>
      <c r="J45" s="36">
        <f t="shared" si="2"/>
        <v>669</v>
      </c>
    </row>
    <row r="46" spans="1:10" ht="24" customHeight="1">
      <c r="A46" s="29"/>
      <c r="B46" s="28"/>
      <c r="C46" s="14"/>
      <c r="D46" s="30" t="s">
        <v>101</v>
      </c>
      <c r="E46" s="39" t="s">
        <v>26</v>
      </c>
      <c r="F46" s="38">
        <v>230</v>
      </c>
      <c r="G46" s="40">
        <v>201</v>
      </c>
      <c r="H46" s="36"/>
      <c r="I46" s="36"/>
      <c r="J46" s="36">
        <f t="shared" si="2"/>
        <v>201</v>
      </c>
    </row>
    <row r="47" spans="1:10" ht="24" customHeight="1">
      <c r="A47" s="25"/>
      <c r="B47" s="14"/>
      <c r="C47" s="14"/>
      <c r="D47" s="30" t="s">
        <v>102</v>
      </c>
      <c r="E47" s="39" t="s">
        <v>103</v>
      </c>
      <c r="F47" s="38">
        <v>50</v>
      </c>
      <c r="G47" s="40">
        <v>12</v>
      </c>
      <c r="H47" s="36"/>
      <c r="I47" s="36"/>
      <c r="J47" s="36">
        <f t="shared" si="2"/>
        <v>12</v>
      </c>
    </row>
    <row r="48" spans="1:10" ht="24" customHeight="1">
      <c r="A48" s="25"/>
      <c r="B48" s="14"/>
      <c r="C48" s="14"/>
      <c r="D48" s="18" t="s">
        <v>104</v>
      </c>
      <c r="E48" s="39" t="s">
        <v>105</v>
      </c>
      <c r="F48" s="38">
        <v>139</v>
      </c>
      <c r="G48" s="36"/>
      <c r="H48" s="36"/>
      <c r="I48" s="36"/>
      <c r="J48" s="36">
        <f t="shared" si="2"/>
        <v>0</v>
      </c>
    </row>
    <row r="49" spans="1:10" ht="24" customHeight="1">
      <c r="A49" s="25"/>
      <c r="B49" s="14"/>
      <c r="C49" s="14"/>
      <c r="D49" s="18" t="s">
        <v>106</v>
      </c>
      <c r="E49" s="39" t="s">
        <v>107</v>
      </c>
      <c r="F49" s="38">
        <v>49</v>
      </c>
      <c r="G49" s="40">
        <v>44</v>
      </c>
      <c r="H49" s="36"/>
      <c r="I49" s="36"/>
      <c r="J49" s="36">
        <f t="shared" si="2"/>
        <v>44</v>
      </c>
    </row>
    <row r="50" spans="1:10" ht="24" customHeight="1">
      <c r="A50" s="25"/>
      <c r="B50" s="14"/>
      <c r="C50" s="14"/>
      <c r="D50" s="18" t="s">
        <v>108</v>
      </c>
      <c r="E50" s="39" t="s">
        <v>109</v>
      </c>
      <c r="F50" s="38">
        <v>327</v>
      </c>
      <c r="G50" s="36"/>
      <c r="H50" s="36"/>
      <c r="I50" s="36"/>
      <c r="J50" s="36">
        <f t="shared" si="2"/>
        <v>0</v>
      </c>
    </row>
    <row r="51" spans="1:10" ht="24" customHeight="1">
      <c r="A51" s="25"/>
      <c r="B51" s="14"/>
      <c r="C51" s="14"/>
      <c r="D51" s="18" t="s">
        <v>110</v>
      </c>
      <c r="E51" s="39" t="s">
        <v>38</v>
      </c>
      <c r="F51" s="38">
        <v>108</v>
      </c>
      <c r="G51" s="40">
        <v>137</v>
      </c>
      <c r="H51" s="36"/>
      <c r="I51" s="36"/>
      <c r="J51" s="36">
        <f t="shared" si="2"/>
        <v>137</v>
      </c>
    </row>
    <row r="52" spans="1:10" ht="24" customHeight="1">
      <c r="A52" s="25"/>
      <c r="B52" s="14"/>
      <c r="C52" s="14"/>
      <c r="D52" s="18" t="s">
        <v>111</v>
      </c>
      <c r="E52" s="39" t="s">
        <v>112</v>
      </c>
      <c r="F52" s="38">
        <v>861</v>
      </c>
      <c r="G52" s="40">
        <v>1139</v>
      </c>
      <c r="H52" s="36"/>
      <c r="I52" s="36"/>
      <c r="J52" s="36">
        <f t="shared" si="2"/>
        <v>1139</v>
      </c>
    </row>
    <row r="53" spans="1:10" ht="24" customHeight="1">
      <c r="A53" s="25"/>
      <c r="B53" s="14"/>
      <c r="C53" s="14"/>
      <c r="D53" s="18" t="s">
        <v>113</v>
      </c>
      <c r="E53" s="39" t="s">
        <v>114</v>
      </c>
      <c r="F53" s="36">
        <f>SUM(F54)</f>
        <v>8000</v>
      </c>
      <c r="G53" s="36">
        <f>SUM(G54)</f>
        <v>8000</v>
      </c>
      <c r="H53" s="36"/>
      <c r="I53" s="36"/>
      <c r="J53" s="36">
        <f t="shared" si="2"/>
        <v>8000</v>
      </c>
    </row>
    <row r="54" spans="1:10" ht="24" customHeight="1">
      <c r="A54" s="25"/>
      <c r="B54" s="14"/>
      <c r="C54" s="14"/>
      <c r="D54" s="18" t="s">
        <v>115</v>
      </c>
      <c r="E54" s="39" t="s">
        <v>116</v>
      </c>
      <c r="F54" s="38">
        <v>8000</v>
      </c>
      <c r="G54" s="40">
        <v>8000</v>
      </c>
      <c r="H54" s="36"/>
      <c r="I54" s="36"/>
      <c r="J54" s="36">
        <f t="shared" si="2"/>
        <v>8000</v>
      </c>
    </row>
    <row r="55" spans="1:10" ht="24" customHeight="1">
      <c r="A55" s="25"/>
      <c r="B55" s="14"/>
      <c r="C55" s="14"/>
      <c r="D55" s="18" t="s">
        <v>117</v>
      </c>
      <c r="E55" s="39" t="s">
        <v>118</v>
      </c>
      <c r="F55" s="36">
        <f>SUM(F56:F57)</f>
        <v>736</v>
      </c>
      <c r="G55" s="36">
        <f>SUM(G56:G57)</f>
        <v>462</v>
      </c>
      <c r="H55" s="36">
        <f>SUM(H56:H57)</f>
        <v>19</v>
      </c>
      <c r="I55" s="36"/>
      <c r="J55" s="36">
        <f t="shared" si="2"/>
        <v>481</v>
      </c>
    </row>
    <row r="56" spans="1:10" ht="24" customHeight="1">
      <c r="A56" s="25"/>
      <c r="B56" s="14"/>
      <c r="C56" s="14"/>
      <c r="D56" s="18" t="s">
        <v>119</v>
      </c>
      <c r="E56" s="39" t="s">
        <v>23</v>
      </c>
      <c r="F56" s="38">
        <v>349</v>
      </c>
      <c r="G56" s="40">
        <v>236</v>
      </c>
      <c r="H56" s="36"/>
      <c r="I56" s="36"/>
      <c r="J56" s="36">
        <f t="shared" si="2"/>
        <v>236</v>
      </c>
    </row>
    <row r="57" spans="1:10" ht="24" customHeight="1">
      <c r="A57" s="25"/>
      <c r="B57" s="14"/>
      <c r="C57" s="14"/>
      <c r="D57" s="18" t="s">
        <v>120</v>
      </c>
      <c r="E57" s="39" t="s">
        <v>26</v>
      </c>
      <c r="F57" s="38">
        <v>387</v>
      </c>
      <c r="G57" s="40">
        <v>226</v>
      </c>
      <c r="H57" s="36">
        <v>19</v>
      </c>
      <c r="I57" s="36"/>
      <c r="J57" s="36">
        <f t="shared" si="2"/>
        <v>245</v>
      </c>
    </row>
    <row r="58" spans="1:10" ht="24" customHeight="1">
      <c r="A58" s="25"/>
      <c r="B58" s="14"/>
      <c r="C58" s="14"/>
      <c r="D58" s="18" t="s">
        <v>121</v>
      </c>
      <c r="E58" s="39" t="s">
        <v>122</v>
      </c>
      <c r="F58" s="36">
        <f>SUM(F59:F61)</f>
        <v>3199</v>
      </c>
      <c r="G58" s="36">
        <f>SUM(G59:G61)</f>
        <v>1860</v>
      </c>
      <c r="H58" s="36"/>
      <c r="I58" s="36"/>
      <c r="J58" s="36">
        <f t="shared" si="2"/>
        <v>1860</v>
      </c>
    </row>
    <row r="59" spans="1:10" ht="24" customHeight="1">
      <c r="A59" s="25"/>
      <c r="B59" s="14"/>
      <c r="C59" s="14"/>
      <c r="D59" s="18" t="s">
        <v>123</v>
      </c>
      <c r="E59" s="39" t="s">
        <v>23</v>
      </c>
      <c r="F59" s="38">
        <v>2840</v>
      </c>
      <c r="G59" s="40">
        <v>1764</v>
      </c>
      <c r="H59" s="36"/>
      <c r="I59" s="36"/>
      <c r="J59" s="36">
        <f t="shared" si="2"/>
        <v>1764</v>
      </c>
    </row>
    <row r="60" spans="1:10" ht="24" customHeight="1">
      <c r="A60" s="25"/>
      <c r="B60" s="14"/>
      <c r="C60" s="14"/>
      <c r="D60" s="18" t="s">
        <v>124</v>
      </c>
      <c r="E60" s="39" t="s">
        <v>26</v>
      </c>
      <c r="F60" s="38">
        <v>252</v>
      </c>
      <c r="G60" s="40">
        <v>20</v>
      </c>
      <c r="H60" s="36"/>
      <c r="I60" s="36"/>
      <c r="J60" s="36">
        <f t="shared" si="2"/>
        <v>20</v>
      </c>
    </row>
    <row r="61" spans="1:10" ht="24" customHeight="1">
      <c r="A61" s="25"/>
      <c r="B61" s="14"/>
      <c r="C61" s="14"/>
      <c r="D61" s="18" t="s">
        <v>125</v>
      </c>
      <c r="E61" s="39" t="s">
        <v>38</v>
      </c>
      <c r="F61" s="38">
        <v>107</v>
      </c>
      <c r="G61" s="40">
        <v>76</v>
      </c>
      <c r="H61" s="36"/>
      <c r="I61" s="36"/>
      <c r="J61" s="36">
        <f t="shared" si="2"/>
        <v>76</v>
      </c>
    </row>
    <row r="62" spans="1:10" ht="24" customHeight="1">
      <c r="A62" s="25"/>
      <c r="B62" s="14"/>
      <c r="C62" s="14"/>
      <c r="D62" s="18" t="s">
        <v>126</v>
      </c>
      <c r="E62" s="39" t="s">
        <v>127</v>
      </c>
      <c r="F62" s="36">
        <f>SUM(F63:F67)</f>
        <v>1768</v>
      </c>
      <c r="G62" s="36">
        <f>SUM(G63:G67)</f>
        <v>1065</v>
      </c>
      <c r="H62" s="36"/>
      <c r="I62" s="36"/>
      <c r="J62" s="36">
        <f t="shared" si="2"/>
        <v>1065</v>
      </c>
    </row>
    <row r="63" spans="1:10" ht="24" customHeight="1">
      <c r="A63" s="25"/>
      <c r="B63" s="14"/>
      <c r="C63" s="14"/>
      <c r="D63" s="18" t="s">
        <v>128</v>
      </c>
      <c r="E63" s="39" t="s">
        <v>23</v>
      </c>
      <c r="F63" s="38">
        <v>559</v>
      </c>
      <c r="G63" s="40">
        <v>505</v>
      </c>
      <c r="H63" s="36"/>
      <c r="I63" s="36"/>
      <c r="J63" s="36">
        <f t="shared" si="2"/>
        <v>505</v>
      </c>
    </row>
    <row r="64" spans="1:10" ht="24" customHeight="1">
      <c r="A64" s="25"/>
      <c r="B64" s="14"/>
      <c r="C64" s="14"/>
      <c r="D64" s="18" t="s">
        <v>129</v>
      </c>
      <c r="E64" s="39" t="s">
        <v>26</v>
      </c>
      <c r="F64" s="38">
        <v>409</v>
      </c>
      <c r="G64" s="40">
        <v>353</v>
      </c>
      <c r="H64" s="36"/>
      <c r="I64" s="36"/>
      <c r="J64" s="36">
        <f t="shared" si="2"/>
        <v>353</v>
      </c>
    </row>
    <row r="65" spans="1:10" ht="24" customHeight="1">
      <c r="A65" s="25"/>
      <c r="B65" s="14"/>
      <c r="C65" s="14"/>
      <c r="D65" s="18" t="s">
        <v>130</v>
      </c>
      <c r="E65" s="39" t="s">
        <v>131</v>
      </c>
      <c r="F65" s="38">
        <v>213</v>
      </c>
      <c r="G65" s="40">
        <v>4</v>
      </c>
      <c r="H65" s="36"/>
      <c r="I65" s="36"/>
      <c r="J65" s="36">
        <f t="shared" si="2"/>
        <v>4</v>
      </c>
    </row>
    <row r="66" spans="1:10" ht="24" customHeight="1">
      <c r="A66" s="25"/>
      <c r="B66" s="14"/>
      <c r="C66" s="14"/>
      <c r="D66" s="18" t="s">
        <v>132</v>
      </c>
      <c r="E66" s="39" t="s">
        <v>133</v>
      </c>
      <c r="F66" s="38">
        <v>425</v>
      </c>
      <c r="G66" s="40">
        <v>55</v>
      </c>
      <c r="H66" s="36"/>
      <c r="I66" s="36"/>
      <c r="J66" s="36">
        <f t="shared" si="2"/>
        <v>55</v>
      </c>
    </row>
    <row r="67" spans="1:10" ht="24" customHeight="1">
      <c r="A67" s="25"/>
      <c r="B67" s="14"/>
      <c r="C67" s="14"/>
      <c r="D67" s="18" t="s">
        <v>134</v>
      </c>
      <c r="E67" s="39" t="s">
        <v>38</v>
      </c>
      <c r="F67" s="38">
        <v>162</v>
      </c>
      <c r="G67" s="40">
        <v>148</v>
      </c>
      <c r="H67" s="36"/>
      <c r="I67" s="36"/>
      <c r="J67" s="36">
        <f t="shared" si="2"/>
        <v>148</v>
      </c>
    </row>
    <row r="68" spans="1:10" ht="24" customHeight="1">
      <c r="A68" s="25"/>
      <c r="B68" s="14"/>
      <c r="C68" s="14"/>
      <c r="D68" s="18" t="s">
        <v>135</v>
      </c>
      <c r="E68" s="39" t="s">
        <v>136</v>
      </c>
      <c r="F68" s="36">
        <f>SUM(F69:F70)</f>
        <v>242</v>
      </c>
      <c r="G68" s="36">
        <f>SUM(G69:G70)</f>
        <v>103</v>
      </c>
      <c r="H68" s="36"/>
      <c r="I68" s="36"/>
      <c r="J68" s="36">
        <f t="shared" si="2"/>
        <v>103</v>
      </c>
    </row>
    <row r="69" spans="1:10" ht="24" customHeight="1">
      <c r="A69" s="25"/>
      <c r="B69" s="14"/>
      <c r="C69" s="14"/>
      <c r="D69" s="18" t="s">
        <v>137</v>
      </c>
      <c r="E69" s="39" t="s">
        <v>138</v>
      </c>
      <c r="F69" s="38">
        <v>95</v>
      </c>
      <c r="G69" s="40">
        <v>86</v>
      </c>
      <c r="H69" s="40"/>
      <c r="I69" s="43"/>
      <c r="J69" s="36">
        <f t="shared" si="2"/>
        <v>86</v>
      </c>
    </row>
    <row r="70" spans="1:10" ht="24" customHeight="1">
      <c r="A70" s="25"/>
      <c r="B70" s="14"/>
      <c r="C70" s="14"/>
      <c r="D70" s="18" t="s">
        <v>139</v>
      </c>
      <c r="E70" s="39" t="s">
        <v>140</v>
      </c>
      <c r="F70" s="38">
        <v>147</v>
      </c>
      <c r="G70" s="40">
        <v>17</v>
      </c>
      <c r="H70" s="36"/>
      <c r="I70" s="36"/>
      <c r="J70" s="36">
        <f t="shared" si="2"/>
        <v>17</v>
      </c>
    </row>
    <row r="71" spans="1:10" ht="24" customHeight="1">
      <c r="A71" s="25"/>
      <c r="B71" s="14"/>
      <c r="C71" s="14"/>
      <c r="D71" s="18" t="s">
        <v>141</v>
      </c>
      <c r="E71" s="39" t="s">
        <v>142</v>
      </c>
      <c r="F71" s="36">
        <f>SUM(F72:F73)</f>
        <v>9</v>
      </c>
      <c r="G71" s="36">
        <f>SUM(G72:G73)</f>
        <v>5</v>
      </c>
      <c r="H71" s="36"/>
      <c r="I71" s="36"/>
      <c r="J71" s="36">
        <f t="shared" si="2"/>
        <v>5</v>
      </c>
    </row>
    <row r="72" spans="1:10" ht="24" customHeight="1">
      <c r="A72" s="25"/>
      <c r="B72" s="14"/>
      <c r="C72" s="14"/>
      <c r="D72" s="18" t="s">
        <v>143</v>
      </c>
      <c r="E72" s="39" t="s">
        <v>23</v>
      </c>
      <c r="F72" s="38">
        <v>7</v>
      </c>
      <c r="G72" s="40">
        <v>5</v>
      </c>
      <c r="H72" s="36"/>
      <c r="I72" s="36"/>
      <c r="J72" s="36">
        <f t="shared" si="2"/>
        <v>5</v>
      </c>
    </row>
    <row r="73" spans="1:10" ht="24" customHeight="1">
      <c r="A73" s="25"/>
      <c r="B73" s="14"/>
      <c r="C73" s="14"/>
      <c r="D73" s="18" t="s">
        <v>144</v>
      </c>
      <c r="E73" s="39" t="s">
        <v>26</v>
      </c>
      <c r="F73" s="38">
        <v>2</v>
      </c>
      <c r="G73" s="36"/>
      <c r="H73" s="36"/>
      <c r="I73" s="36"/>
      <c r="J73" s="36">
        <f aca="true" t="shared" si="3" ref="J73:J136">G73+H73+I73</f>
        <v>0</v>
      </c>
    </row>
    <row r="74" spans="1:10" ht="24" customHeight="1">
      <c r="A74" s="25"/>
      <c r="B74" s="14"/>
      <c r="C74" s="14"/>
      <c r="D74" s="18" t="s">
        <v>145</v>
      </c>
      <c r="E74" s="39" t="s">
        <v>146</v>
      </c>
      <c r="F74" s="36">
        <f>SUM(F75:F76)</f>
        <v>166</v>
      </c>
      <c r="G74" s="36">
        <f>SUM(G75:G76)</f>
        <v>154</v>
      </c>
      <c r="H74" s="36"/>
      <c r="I74" s="36"/>
      <c r="J74" s="36">
        <f t="shared" si="3"/>
        <v>154</v>
      </c>
    </row>
    <row r="75" spans="1:10" ht="24" customHeight="1">
      <c r="A75" s="25"/>
      <c r="B75" s="14"/>
      <c r="C75" s="14"/>
      <c r="D75" s="18" t="s">
        <v>147</v>
      </c>
      <c r="E75" s="39" t="s">
        <v>23</v>
      </c>
      <c r="F75" s="38">
        <v>83</v>
      </c>
      <c r="G75" s="40">
        <v>101</v>
      </c>
      <c r="H75" s="36"/>
      <c r="I75" s="36"/>
      <c r="J75" s="36">
        <f t="shared" si="3"/>
        <v>101</v>
      </c>
    </row>
    <row r="76" spans="1:10" ht="24" customHeight="1">
      <c r="A76" s="25"/>
      <c r="B76" s="14"/>
      <c r="C76" s="14"/>
      <c r="D76" s="18" t="s">
        <v>148</v>
      </c>
      <c r="E76" s="39" t="s">
        <v>149</v>
      </c>
      <c r="F76" s="38">
        <v>83</v>
      </c>
      <c r="G76" s="40">
        <v>53</v>
      </c>
      <c r="H76" s="36"/>
      <c r="I76" s="36"/>
      <c r="J76" s="36">
        <f t="shared" si="3"/>
        <v>53</v>
      </c>
    </row>
    <row r="77" spans="1:10" ht="24" customHeight="1">
      <c r="A77" s="25"/>
      <c r="B77" s="14"/>
      <c r="C77" s="14"/>
      <c r="D77" s="18" t="s">
        <v>150</v>
      </c>
      <c r="E77" s="39" t="s">
        <v>151</v>
      </c>
      <c r="F77" s="36">
        <f>SUM(F78:F80)</f>
        <v>256</v>
      </c>
      <c r="G77" s="36">
        <f>SUM(G78:G80)</f>
        <v>221</v>
      </c>
      <c r="H77" s="36"/>
      <c r="I77" s="36"/>
      <c r="J77" s="36">
        <f t="shared" si="3"/>
        <v>221</v>
      </c>
    </row>
    <row r="78" spans="1:10" ht="24" customHeight="1">
      <c r="A78" s="25"/>
      <c r="B78" s="14"/>
      <c r="C78" s="14"/>
      <c r="D78" s="18" t="s">
        <v>152</v>
      </c>
      <c r="E78" s="39" t="s">
        <v>23</v>
      </c>
      <c r="F78" s="38">
        <v>177</v>
      </c>
      <c r="G78" s="40">
        <v>170</v>
      </c>
      <c r="H78" s="36"/>
      <c r="I78" s="36"/>
      <c r="J78" s="36">
        <f t="shared" si="3"/>
        <v>170</v>
      </c>
    </row>
    <row r="79" spans="1:10" ht="24" customHeight="1">
      <c r="A79" s="25"/>
      <c r="B79" s="14"/>
      <c r="C79" s="14"/>
      <c r="D79" s="18" t="s">
        <v>153</v>
      </c>
      <c r="E79" s="39" t="s">
        <v>26</v>
      </c>
      <c r="F79" s="38">
        <v>78</v>
      </c>
      <c r="G79" s="40">
        <v>51</v>
      </c>
      <c r="H79" s="36"/>
      <c r="I79" s="36"/>
      <c r="J79" s="36">
        <f t="shared" si="3"/>
        <v>51</v>
      </c>
    </row>
    <row r="80" spans="1:10" ht="24" customHeight="1">
      <c r="A80" s="25"/>
      <c r="B80" s="14"/>
      <c r="C80" s="14"/>
      <c r="D80" s="18" t="s">
        <v>154</v>
      </c>
      <c r="E80" s="39" t="s">
        <v>155</v>
      </c>
      <c r="F80" s="38">
        <v>1</v>
      </c>
      <c r="G80" s="36"/>
      <c r="H80" s="36"/>
      <c r="I80" s="36"/>
      <c r="J80" s="36">
        <f t="shared" si="3"/>
        <v>0</v>
      </c>
    </row>
    <row r="81" spans="1:10" ht="24" customHeight="1">
      <c r="A81" s="25"/>
      <c r="B81" s="14"/>
      <c r="C81" s="14"/>
      <c r="D81" s="18" t="s">
        <v>156</v>
      </c>
      <c r="E81" s="39" t="s">
        <v>157</v>
      </c>
      <c r="F81" s="36">
        <f>SUM(F82:F85)</f>
        <v>700</v>
      </c>
      <c r="G81" s="36">
        <f>SUM(G82:G85)</f>
        <v>514</v>
      </c>
      <c r="H81" s="36"/>
      <c r="I81" s="36"/>
      <c r="J81" s="36">
        <f t="shared" si="3"/>
        <v>514</v>
      </c>
    </row>
    <row r="82" spans="1:10" ht="24" customHeight="1">
      <c r="A82" s="25"/>
      <c r="B82" s="14"/>
      <c r="C82" s="14"/>
      <c r="D82" s="18" t="s">
        <v>158</v>
      </c>
      <c r="E82" s="39" t="s">
        <v>23</v>
      </c>
      <c r="F82" s="38">
        <v>252</v>
      </c>
      <c r="G82" s="40">
        <v>245</v>
      </c>
      <c r="H82" s="36"/>
      <c r="I82" s="36"/>
      <c r="J82" s="36">
        <f t="shared" si="3"/>
        <v>245</v>
      </c>
    </row>
    <row r="83" spans="1:10" ht="24" customHeight="1">
      <c r="A83" s="25"/>
      <c r="B83" s="14"/>
      <c r="C83" s="14"/>
      <c r="D83" s="18" t="s">
        <v>159</v>
      </c>
      <c r="E83" s="39" t="s">
        <v>26</v>
      </c>
      <c r="F83" s="38">
        <v>156</v>
      </c>
      <c r="G83" s="40">
        <v>73</v>
      </c>
      <c r="H83" s="36"/>
      <c r="I83" s="36"/>
      <c r="J83" s="36">
        <f t="shared" si="3"/>
        <v>73</v>
      </c>
    </row>
    <row r="84" spans="1:10" ht="24" customHeight="1">
      <c r="A84" s="25"/>
      <c r="B84" s="14"/>
      <c r="C84" s="14"/>
      <c r="D84" s="18" t="s">
        <v>160</v>
      </c>
      <c r="E84" s="39" t="s">
        <v>38</v>
      </c>
      <c r="F84" s="38">
        <v>86</v>
      </c>
      <c r="G84" s="40">
        <v>64</v>
      </c>
      <c r="H84" s="36"/>
      <c r="I84" s="36"/>
      <c r="J84" s="36">
        <f t="shared" si="3"/>
        <v>64</v>
      </c>
    </row>
    <row r="85" spans="1:10" ht="24" customHeight="1">
      <c r="A85" s="25"/>
      <c r="B85" s="14"/>
      <c r="C85" s="14"/>
      <c r="D85" s="18" t="s">
        <v>161</v>
      </c>
      <c r="E85" s="39" t="s">
        <v>162</v>
      </c>
      <c r="F85" s="38">
        <v>206</v>
      </c>
      <c r="G85" s="40">
        <v>132</v>
      </c>
      <c r="H85" s="36"/>
      <c r="I85" s="36"/>
      <c r="J85" s="36">
        <f t="shared" si="3"/>
        <v>132</v>
      </c>
    </row>
    <row r="86" spans="1:10" ht="24" customHeight="1">
      <c r="A86" s="25"/>
      <c r="B86" s="14"/>
      <c r="C86" s="14"/>
      <c r="D86" s="18" t="s">
        <v>163</v>
      </c>
      <c r="E86" s="39" t="s">
        <v>164</v>
      </c>
      <c r="F86" s="36">
        <f>SUM(F87:F89)</f>
        <v>3066</v>
      </c>
      <c r="G86" s="36">
        <f>SUM(G87:G89)</f>
        <v>1444</v>
      </c>
      <c r="H86" s="36"/>
      <c r="I86" s="36"/>
      <c r="J86" s="36">
        <f t="shared" si="3"/>
        <v>1444</v>
      </c>
    </row>
    <row r="87" spans="1:10" ht="24" customHeight="1">
      <c r="A87" s="25"/>
      <c r="B87" s="14"/>
      <c r="C87" s="14"/>
      <c r="D87" s="18" t="s">
        <v>165</v>
      </c>
      <c r="E87" s="39" t="s">
        <v>23</v>
      </c>
      <c r="F87" s="38">
        <v>1312</v>
      </c>
      <c r="G87" s="40">
        <v>997</v>
      </c>
      <c r="H87" s="36"/>
      <c r="I87" s="36"/>
      <c r="J87" s="36">
        <f t="shared" si="3"/>
        <v>997</v>
      </c>
    </row>
    <row r="88" spans="1:10" ht="24" customHeight="1">
      <c r="A88" s="25"/>
      <c r="B88" s="14"/>
      <c r="C88" s="14"/>
      <c r="D88" s="18" t="s">
        <v>166</v>
      </c>
      <c r="E88" s="39" t="s">
        <v>26</v>
      </c>
      <c r="F88" s="38">
        <v>1642</v>
      </c>
      <c r="G88" s="40">
        <v>379</v>
      </c>
      <c r="H88" s="36"/>
      <c r="I88" s="36"/>
      <c r="J88" s="36">
        <f t="shared" si="3"/>
        <v>379</v>
      </c>
    </row>
    <row r="89" spans="1:10" ht="24" customHeight="1">
      <c r="A89" s="25"/>
      <c r="B89" s="14"/>
      <c r="C89" s="14"/>
      <c r="D89" s="18" t="s">
        <v>167</v>
      </c>
      <c r="E89" s="39" t="s">
        <v>38</v>
      </c>
      <c r="F89" s="38">
        <v>112</v>
      </c>
      <c r="G89" s="40">
        <v>68</v>
      </c>
      <c r="H89" s="36"/>
      <c r="I89" s="36"/>
      <c r="J89" s="36">
        <f t="shared" si="3"/>
        <v>68</v>
      </c>
    </row>
    <row r="90" spans="1:10" ht="24" customHeight="1">
      <c r="A90" s="25"/>
      <c r="B90" s="14"/>
      <c r="C90" s="14"/>
      <c r="D90" s="18" t="s">
        <v>168</v>
      </c>
      <c r="E90" s="39" t="s">
        <v>169</v>
      </c>
      <c r="F90" s="36">
        <f>SUM(F91:F94)</f>
        <v>7622</v>
      </c>
      <c r="G90" s="36">
        <f>SUM(G91:G94)</f>
        <v>3241</v>
      </c>
      <c r="H90" s="36">
        <f>SUM(H91:H94)</f>
        <v>50</v>
      </c>
      <c r="I90" s="36"/>
      <c r="J90" s="36">
        <f t="shared" si="3"/>
        <v>3291</v>
      </c>
    </row>
    <row r="91" spans="1:10" ht="24" customHeight="1">
      <c r="A91" s="25"/>
      <c r="B91" s="14"/>
      <c r="C91" s="14"/>
      <c r="D91" s="18" t="s">
        <v>170</v>
      </c>
      <c r="E91" s="39" t="s">
        <v>23</v>
      </c>
      <c r="F91" s="38">
        <v>754</v>
      </c>
      <c r="G91" s="40">
        <v>701</v>
      </c>
      <c r="H91" s="36"/>
      <c r="I91" s="36"/>
      <c r="J91" s="36">
        <f t="shared" si="3"/>
        <v>701</v>
      </c>
    </row>
    <row r="92" spans="1:10" ht="24" customHeight="1">
      <c r="A92" s="25"/>
      <c r="B92" s="14"/>
      <c r="C92" s="14"/>
      <c r="D92" s="18" t="s">
        <v>171</v>
      </c>
      <c r="E92" s="39" t="s">
        <v>26</v>
      </c>
      <c r="F92" s="38">
        <v>5241</v>
      </c>
      <c r="G92" s="40">
        <v>2036</v>
      </c>
      <c r="H92" s="36">
        <v>50</v>
      </c>
      <c r="I92" s="36"/>
      <c r="J92" s="36">
        <f t="shared" si="3"/>
        <v>2086</v>
      </c>
    </row>
    <row r="93" spans="1:10" ht="24" customHeight="1">
      <c r="A93" s="25"/>
      <c r="B93" s="14"/>
      <c r="C93" s="14"/>
      <c r="D93" s="18" t="s">
        <v>172</v>
      </c>
      <c r="E93" s="39" t="s">
        <v>38</v>
      </c>
      <c r="F93" s="38">
        <v>178</v>
      </c>
      <c r="G93" s="40">
        <v>190</v>
      </c>
      <c r="H93" s="36"/>
      <c r="I93" s="36"/>
      <c r="J93" s="36">
        <f t="shared" si="3"/>
        <v>190</v>
      </c>
    </row>
    <row r="94" spans="1:10" ht="24" customHeight="1">
      <c r="A94" s="25"/>
      <c r="B94" s="14"/>
      <c r="C94" s="14"/>
      <c r="D94" s="18" t="s">
        <v>173</v>
      </c>
      <c r="E94" s="39" t="s">
        <v>174</v>
      </c>
      <c r="F94" s="38">
        <v>1449</v>
      </c>
      <c r="G94" s="40">
        <v>314</v>
      </c>
      <c r="H94" s="36"/>
      <c r="I94" s="36"/>
      <c r="J94" s="36">
        <f t="shared" si="3"/>
        <v>314</v>
      </c>
    </row>
    <row r="95" spans="1:10" ht="24" customHeight="1">
      <c r="A95" s="25"/>
      <c r="B95" s="14"/>
      <c r="C95" s="14"/>
      <c r="D95" s="18" t="s">
        <v>175</v>
      </c>
      <c r="E95" s="39" t="s">
        <v>176</v>
      </c>
      <c r="F95" s="36">
        <f>SUM(F96:F97)</f>
        <v>49</v>
      </c>
      <c r="G95" s="36">
        <f>SUM(G96:G97)</f>
        <v>19</v>
      </c>
      <c r="H95" s="36"/>
      <c r="I95" s="36"/>
      <c r="J95" s="36">
        <f t="shared" si="3"/>
        <v>19</v>
      </c>
    </row>
    <row r="96" spans="1:10" ht="24" customHeight="1">
      <c r="A96" s="25"/>
      <c r="B96" s="14"/>
      <c r="C96" s="14"/>
      <c r="D96" s="18">
        <v>2013350</v>
      </c>
      <c r="E96" s="39" t="s">
        <v>38</v>
      </c>
      <c r="F96" s="38"/>
      <c r="G96" s="40">
        <v>19</v>
      </c>
      <c r="H96" s="36"/>
      <c r="I96" s="36"/>
      <c r="J96" s="36">
        <f t="shared" si="3"/>
        <v>19</v>
      </c>
    </row>
    <row r="97" spans="1:10" ht="24" customHeight="1">
      <c r="A97" s="25"/>
      <c r="B97" s="14"/>
      <c r="C97" s="14"/>
      <c r="D97" s="18" t="s">
        <v>177</v>
      </c>
      <c r="E97" s="39" t="s">
        <v>178</v>
      </c>
      <c r="F97" s="38">
        <v>49</v>
      </c>
      <c r="G97" s="36"/>
      <c r="H97" s="36"/>
      <c r="I97" s="36"/>
      <c r="J97" s="36">
        <f t="shared" si="3"/>
        <v>0</v>
      </c>
    </row>
    <row r="98" spans="1:10" ht="24" customHeight="1">
      <c r="A98" s="25"/>
      <c r="B98" s="14"/>
      <c r="C98" s="14"/>
      <c r="D98" s="18" t="s">
        <v>179</v>
      </c>
      <c r="E98" s="39" t="s">
        <v>180</v>
      </c>
      <c r="F98" s="36">
        <f>SUM(F99:F102)</f>
        <v>482</v>
      </c>
      <c r="G98" s="36">
        <f>SUM(G99:G102)</f>
        <v>318</v>
      </c>
      <c r="H98" s="36"/>
      <c r="I98" s="36"/>
      <c r="J98" s="36">
        <f t="shared" si="3"/>
        <v>318</v>
      </c>
    </row>
    <row r="99" spans="1:10" ht="24" customHeight="1">
      <c r="A99" s="25"/>
      <c r="B99" s="14"/>
      <c r="C99" s="14"/>
      <c r="D99" s="18" t="s">
        <v>181</v>
      </c>
      <c r="E99" s="39" t="s">
        <v>23</v>
      </c>
      <c r="F99" s="38">
        <v>258</v>
      </c>
      <c r="G99" s="40">
        <v>232</v>
      </c>
      <c r="H99" s="36"/>
      <c r="I99" s="36"/>
      <c r="J99" s="36">
        <f t="shared" si="3"/>
        <v>232</v>
      </c>
    </row>
    <row r="100" spans="1:10" ht="24" customHeight="1">
      <c r="A100" s="25"/>
      <c r="B100" s="14"/>
      <c r="C100" s="14"/>
      <c r="D100" s="18" t="s">
        <v>182</v>
      </c>
      <c r="E100" s="39" t="s">
        <v>26</v>
      </c>
      <c r="F100" s="38">
        <v>193</v>
      </c>
      <c r="G100" s="40">
        <v>68</v>
      </c>
      <c r="H100" s="36"/>
      <c r="I100" s="36"/>
      <c r="J100" s="36">
        <f t="shared" si="3"/>
        <v>68</v>
      </c>
    </row>
    <row r="101" spans="1:10" ht="24" customHeight="1">
      <c r="A101" s="25"/>
      <c r="B101" s="14"/>
      <c r="C101" s="14"/>
      <c r="D101" s="18" t="s">
        <v>183</v>
      </c>
      <c r="E101" s="39" t="s">
        <v>184</v>
      </c>
      <c r="F101" s="38">
        <v>17</v>
      </c>
      <c r="G101" s="40">
        <v>1</v>
      </c>
      <c r="H101" s="36"/>
      <c r="I101" s="36"/>
      <c r="J101" s="36">
        <f t="shared" si="3"/>
        <v>1</v>
      </c>
    </row>
    <row r="102" spans="1:10" ht="24" customHeight="1">
      <c r="A102" s="25"/>
      <c r="B102" s="14"/>
      <c r="C102" s="14"/>
      <c r="D102" s="18" t="s">
        <v>185</v>
      </c>
      <c r="E102" s="39" t="s">
        <v>38</v>
      </c>
      <c r="F102" s="38">
        <v>14</v>
      </c>
      <c r="G102" s="40">
        <v>17</v>
      </c>
      <c r="H102" s="36"/>
      <c r="I102" s="36"/>
      <c r="J102" s="36">
        <f t="shared" si="3"/>
        <v>17</v>
      </c>
    </row>
    <row r="103" spans="1:10" ht="24" customHeight="1">
      <c r="A103" s="25"/>
      <c r="B103" s="14"/>
      <c r="C103" s="14"/>
      <c r="D103" s="18" t="s">
        <v>186</v>
      </c>
      <c r="E103" s="39" t="s">
        <v>187</v>
      </c>
      <c r="F103" s="36">
        <f aca="true" t="shared" si="4" ref="F103:I103">SUM(F104:F106)</f>
        <v>3057</v>
      </c>
      <c r="G103" s="36">
        <f t="shared" si="4"/>
        <v>1242</v>
      </c>
      <c r="H103" s="36"/>
      <c r="I103" s="36">
        <f t="shared" si="4"/>
        <v>-388</v>
      </c>
      <c r="J103" s="36">
        <f t="shared" si="3"/>
        <v>854</v>
      </c>
    </row>
    <row r="104" spans="1:10" ht="24" customHeight="1">
      <c r="A104" s="25"/>
      <c r="B104" s="14"/>
      <c r="C104" s="14"/>
      <c r="D104" s="18" t="s">
        <v>188</v>
      </c>
      <c r="E104" s="39" t="s">
        <v>23</v>
      </c>
      <c r="F104" s="38">
        <v>188</v>
      </c>
      <c r="G104" s="40">
        <v>177</v>
      </c>
      <c r="H104" s="36"/>
      <c r="I104" s="36"/>
      <c r="J104" s="36">
        <f t="shared" si="3"/>
        <v>177</v>
      </c>
    </row>
    <row r="105" spans="1:10" ht="24" customHeight="1">
      <c r="A105" s="25"/>
      <c r="B105" s="14"/>
      <c r="C105" s="14"/>
      <c r="D105" s="18" t="s">
        <v>189</v>
      </c>
      <c r="E105" s="39" t="s">
        <v>26</v>
      </c>
      <c r="F105" s="38">
        <v>2562</v>
      </c>
      <c r="G105" s="40">
        <v>785</v>
      </c>
      <c r="H105" s="36"/>
      <c r="I105" s="36">
        <v>-388</v>
      </c>
      <c r="J105" s="36">
        <f t="shared" si="3"/>
        <v>397</v>
      </c>
    </row>
    <row r="106" spans="1:10" ht="24" customHeight="1">
      <c r="A106" s="25"/>
      <c r="B106" s="14"/>
      <c r="C106" s="14"/>
      <c r="D106" s="18" t="s">
        <v>190</v>
      </c>
      <c r="E106" s="39" t="s">
        <v>38</v>
      </c>
      <c r="F106" s="38">
        <v>307</v>
      </c>
      <c r="G106" s="40">
        <v>280</v>
      </c>
      <c r="H106" s="36"/>
      <c r="I106" s="36"/>
      <c r="J106" s="36">
        <f t="shared" si="3"/>
        <v>280</v>
      </c>
    </row>
    <row r="107" spans="1:10" ht="24" customHeight="1">
      <c r="A107" s="25"/>
      <c r="B107" s="14"/>
      <c r="C107" s="14"/>
      <c r="D107" s="18" t="s">
        <v>191</v>
      </c>
      <c r="E107" s="39" t="s">
        <v>192</v>
      </c>
      <c r="F107" s="36">
        <f>SUM(F108:F115)</f>
        <v>7072</v>
      </c>
      <c r="G107" s="36">
        <f>SUM(G108:G115)</f>
        <v>4045</v>
      </c>
      <c r="H107" s="36"/>
      <c r="I107" s="36"/>
      <c r="J107" s="36">
        <f t="shared" si="3"/>
        <v>4045</v>
      </c>
    </row>
    <row r="108" spans="1:10" ht="24" customHeight="1">
      <c r="A108" s="25"/>
      <c r="B108" s="14"/>
      <c r="C108" s="14"/>
      <c r="D108" s="18" t="s">
        <v>193</v>
      </c>
      <c r="E108" s="39" t="s">
        <v>23</v>
      </c>
      <c r="F108" s="38">
        <v>4352</v>
      </c>
      <c r="G108" s="40">
        <v>3142</v>
      </c>
      <c r="H108" s="36"/>
      <c r="I108" s="36"/>
      <c r="J108" s="36">
        <f t="shared" si="3"/>
        <v>3142</v>
      </c>
    </row>
    <row r="109" spans="1:10" ht="24" customHeight="1">
      <c r="A109" s="25"/>
      <c r="B109" s="14"/>
      <c r="C109" s="14"/>
      <c r="D109" s="18" t="s">
        <v>194</v>
      </c>
      <c r="E109" s="39" t="s">
        <v>26</v>
      </c>
      <c r="F109" s="38">
        <v>607</v>
      </c>
      <c r="G109" s="40">
        <v>445</v>
      </c>
      <c r="H109" s="36"/>
      <c r="I109" s="36"/>
      <c r="J109" s="36">
        <f t="shared" si="3"/>
        <v>445</v>
      </c>
    </row>
    <row r="110" spans="1:10" ht="24" customHeight="1">
      <c r="A110" s="25"/>
      <c r="B110" s="14"/>
      <c r="C110" s="14"/>
      <c r="D110" s="18" t="s">
        <v>195</v>
      </c>
      <c r="E110" s="39" t="s">
        <v>68</v>
      </c>
      <c r="F110" s="38">
        <v>50</v>
      </c>
      <c r="G110" s="40">
        <v>13</v>
      </c>
      <c r="H110" s="36"/>
      <c r="I110" s="36"/>
      <c r="J110" s="36">
        <f t="shared" si="3"/>
        <v>13</v>
      </c>
    </row>
    <row r="111" spans="1:10" ht="24" customHeight="1">
      <c r="A111" s="25"/>
      <c r="B111" s="14"/>
      <c r="C111" s="14"/>
      <c r="D111" s="18" t="s">
        <v>196</v>
      </c>
      <c r="E111" s="39" t="s">
        <v>197</v>
      </c>
      <c r="F111" s="38">
        <v>443</v>
      </c>
      <c r="G111" s="40">
        <v>52</v>
      </c>
      <c r="H111" s="36"/>
      <c r="I111" s="36"/>
      <c r="J111" s="36">
        <f t="shared" si="3"/>
        <v>52</v>
      </c>
    </row>
    <row r="112" spans="1:10" ht="24" customHeight="1">
      <c r="A112" s="25"/>
      <c r="B112" s="14"/>
      <c r="C112" s="14"/>
      <c r="D112" s="18" t="s">
        <v>198</v>
      </c>
      <c r="E112" s="39" t="s">
        <v>199</v>
      </c>
      <c r="F112" s="38">
        <v>787</v>
      </c>
      <c r="G112" s="40">
        <v>90</v>
      </c>
      <c r="H112" s="36"/>
      <c r="I112" s="36"/>
      <c r="J112" s="36">
        <f t="shared" si="3"/>
        <v>90</v>
      </c>
    </row>
    <row r="113" spans="1:10" ht="24" customHeight="1">
      <c r="A113" s="25"/>
      <c r="B113" s="14"/>
      <c r="C113" s="14"/>
      <c r="D113" s="18" t="s">
        <v>200</v>
      </c>
      <c r="E113" s="39" t="s">
        <v>107</v>
      </c>
      <c r="F113" s="38">
        <v>10</v>
      </c>
      <c r="G113" s="36"/>
      <c r="H113" s="36"/>
      <c r="I113" s="36"/>
      <c r="J113" s="36">
        <f t="shared" si="3"/>
        <v>0</v>
      </c>
    </row>
    <row r="114" spans="1:10" ht="24" customHeight="1">
      <c r="A114" s="25"/>
      <c r="B114" s="26"/>
      <c r="C114" s="26"/>
      <c r="D114" s="18" t="s">
        <v>201</v>
      </c>
      <c r="E114" s="39" t="s">
        <v>38</v>
      </c>
      <c r="F114" s="38">
        <v>318</v>
      </c>
      <c r="G114" s="40">
        <v>261</v>
      </c>
      <c r="H114" s="36"/>
      <c r="I114" s="36"/>
      <c r="J114" s="36">
        <f t="shared" si="3"/>
        <v>261</v>
      </c>
    </row>
    <row r="115" spans="1:10" ht="24" customHeight="1">
      <c r="A115" s="25"/>
      <c r="B115" s="26"/>
      <c r="C115" s="26"/>
      <c r="D115" s="18" t="s">
        <v>202</v>
      </c>
      <c r="E115" s="39" t="s">
        <v>203</v>
      </c>
      <c r="F115" s="38">
        <v>505</v>
      </c>
      <c r="G115" s="40">
        <v>42</v>
      </c>
      <c r="H115" s="36"/>
      <c r="I115" s="36"/>
      <c r="J115" s="36">
        <f t="shared" si="3"/>
        <v>42</v>
      </c>
    </row>
    <row r="116" spans="1:10" ht="24" customHeight="1">
      <c r="A116" s="25"/>
      <c r="B116" s="26"/>
      <c r="C116" s="26"/>
      <c r="D116" s="18" t="s">
        <v>204</v>
      </c>
      <c r="E116" s="39" t="s">
        <v>205</v>
      </c>
      <c r="F116" s="36">
        <f>SUM(F117)</f>
        <v>360</v>
      </c>
      <c r="G116" s="36">
        <f>SUM(G117)</f>
        <v>81</v>
      </c>
      <c r="H116" s="36"/>
      <c r="I116" s="36"/>
      <c r="J116" s="36">
        <f t="shared" si="3"/>
        <v>81</v>
      </c>
    </row>
    <row r="117" spans="1:10" ht="24" customHeight="1">
      <c r="A117" s="25"/>
      <c r="B117" s="26"/>
      <c r="C117" s="26"/>
      <c r="D117" s="18" t="s">
        <v>206</v>
      </c>
      <c r="E117" s="39" t="s">
        <v>207</v>
      </c>
      <c r="F117" s="38">
        <v>360</v>
      </c>
      <c r="G117" s="40">
        <v>81</v>
      </c>
      <c r="H117" s="36"/>
      <c r="I117" s="36"/>
      <c r="J117" s="36">
        <f t="shared" si="3"/>
        <v>81</v>
      </c>
    </row>
    <row r="118" spans="1:10" ht="24" customHeight="1">
      <c r="A118" s="25"/>
      <c r="B118" s="26"/>
      <c r="C118" s="26"/>
      <c r="D118" s="18" t="s">
        <v>208</v>
      </c>
      <c r="E118" s="39" t="s">
        <v>209</v>
      </c>
      <c r="F118" s="36">
        <f>F119</f>
        <v>628</v>
      </c>
      <c r="G118" s="36">
        <f>G119</f>
        <v>472</v>
      </c>
      <c r="H118" s="36"/>
      <c r="I118" s="36"/>
      <c r="J118" s="36">
        <f t="shared" si="3"/>
        <v>472</v>
      </c>
    </row>
    <row r="119" spans="1:10" ht="24" customHeight="1">
      <c r="A119" s="25"/>
      <c r="B119" s="26"/>
      <c r="C119" s="26"/>
      <c r="D119" s="18" t="s">
        <v>210</v>
      </c>
      <c r="E119" s="39" t="s">
        <v>211</v>
      </c>
      <c r="F119" s="36">
        <f>SUM(F120)</f>
        <v>628</v>
      </c>
      <c r="G119" s="36">
        <f>SUM(G120)</f>
        <v>472</v>
      </c>
      <c r="H119" s="36"/>
      <c r="I119" s="36"/>
      <c r="J119" s="36">
        <f t="shared" si="3"/>
        <v>472</v>
      </c>
    </row>
    <row r="120" spans="1:10" ht="24" customHeight="1">
      <c r="A120" s="25"/>
      <c r="B120" s="26"/>
      <c r="C120" s="26"/>
      <c r="D120" s="18" t="s">
        <v>212</v>
      </c>
      <c r="E120" s="39" t="s">
        <v>213</v>
      </c>
      <c r="F120" s="38">
        <v>628</v>
      </c>
      <c r="G120" s="40">
        <v>472</v>
      </c>
      <c r="H120" s="36"/>
      <c r="I120" s="36"/>
      <c r="J120" s="36">
        <f t="shared" si="3"/>
        <v>472</v>
      </c>
    </row>
    <row r="121" spans="1:10" ht="24" customHeight="1">
      <c r="A121" s="25"/>
      <c r="B121" s="26"/>
      <c r="C121" s="26"/>
      <c r="D121" s="18" t="s">
        <v>214</v>
      </c>
      <c r="E121" s="39" t="s">
        <v>215</v>
      </c>
      <c r="F121" s="36">
        <f>F122+F127+F130+F134+F143</f>
        <v>37489</v>
      </c>
      <c r="G121" s="36">
        <f>G122+G127+G130+G134+G143</f>
        <v>31951</v>
      </c>
      <c r="H121" s="36"/>
      <c r="I121" s="36"/>
      <c r="J121" s="36">
        <f t="shared" si="3"/>
        <v>31951</v>
      </c>
    </row>
    <row r="122" spans="1:10" ht="24" customHeight="1">
      <c r="A122" s="25"/>
      <c r="B122" s="26"/>
      <c r="C122" s="26"/>
      <c r="D122" s="18" t="s">
        <v>216</v>
      </c>
      <c r="E122" s="39" t="s">
        <v>217</v>
      </c>
      <c r="F122" s="36">
        <f>SUM(F123:F126)</f>
        <v>32538</v>
      </c>
      <c r="G122" s="36">
        <f>SUM(G123:G126)</f>
        <v>28634</v>
      </c>
      <c r="H122" s="36"/>
      <c r="I122" s="36"/>
      <c r="J122" s="36">
        <f t="shared" si="3"/>
        <v>28634</v>
      </c>
    </row>
    <row r="123" spans="1:10" ht="24" customHeight="1">
      <c r="A123" s="25"/>
      <c r="B123" s="26"/>
      <c r="C123" s="26"/>
      <c r="D123" s="30" t="s">
        <v>218</v>
      </c>
      <c r="E123" s="39" t="s">
        <v>23</v>
      </c>
      <c r="F123" s="38">
        <v>22319</v>
      </c>
      <c r="G123" s="40">
        <v>20118</v>
      </c>
      <c r="H123" s="36"/>
      <c r="I123" s="36"/>
      <c r="J123" s="36">
        <f t="shared" si="3"/>
        <v>20118</v>
      </c>
    </row>
    <row r="124" spans="1:10" ht="24" customHeight="1">
      <c r="A124" s="25"/>
      <c r="B124" s="26"/>
      <c r="C124" s="26"/>
      <c r="D124" s="30" t="s">
        <v>219</v>
      </c>
      <c r="E124" s="39" t="s">
        <v>26</v>
      </c>
      <c r="F124" s="38">
        <v>10170</v>
      </c>
      <c r="G124" s="40">
        <v>8457</v>
      </c>
      <c r="H124" s="36"/>
      <c r="I124" s="36"/>
      <c r="J124" s="36">
        <f t="shared" si="3"/>
        <v>8457</v>
      </c>
    </row>
    <row r="125" spans="1:10" ht="24" customHeight="1">
      <c r="A125" s="25"/>
      <c r="B125" s="26"/>
      <c r="C125" s="26"/>
      <c r="D125" s="30">
        <v>2040250</v>
      </c>
      <c r="E125" s="39" t="s">
        <v>38</v>
      </c>
      <c r="F125" s="38"/>
      <c r="G125" s="40">
        <v>3</v>
      </c>
      <c r="H125" s="36"/>
      <c r="I125" s="36"/>
      <c r="J125" s="36">
        <f t="shared" si="3"/>
        <v>3</v>
      </c>
    </row>
    <row r="126" spans="1:10" ht="24" customHeight="1">
      <c r="A126" s="25"/>
      <c r="B126" s="26"/>
      <c r="C126" s="26"/>
      <c r="D126" s="30" t="s">
        <v>220</v>
      </c>
      <c r="E126" s="39" t="s">
        <v>221</v>
      </c>
      <c r="F126" s="38">
        <v>49</v>
      </c>
      <c r="G126" s="40">
        <v>56</v>
      </c>
      <c r="H126" s="36"/>
      <c r="I126" s="36"/>
      <c r="J126" s="36">
        <f t="shared" si="3"/>
        <v>56</v>
      </c>
    </row>
    <row r="127" spans="1:10" ht="24" customHeight="1">
      <c r="A127" s="25"/>
      <c r="B127" s="26"/>
      <c r="C127" s="26"/>
      <c r="D127" s="30" t="s">
        <v>222</v>
      </c>
      <c r="E127" s="39" t="s">
        <v>223</v>
      </c>
      <c r="F127" s="36">
        <f>SUM(F128:F129)</f>
        <v>739</v>
      </c>
      <c r="G127" s="36">
        <f>SUM(G128:G129)</f>
        <v>700</v>
      </c>
      <c r="H127" s="36"/>
      <c r="I127" s="36"/>
      <c r="J127" s="36">
        <f t="shared" si="3"/>
        <v>700</v>
      </c>
    </row>
    <row r="128" spans="1:10" ht="24" customHeight="1">
      <c r="A128" s="25"/>
      <c r="B128" s="26"/>
      <c r="C128" s="26"/>
      <c r="D128" s="30" t="s">
        <v>224</v>
      </c>
      <c r="E128" s="39" t="s">
        <v>26</v>
      </c>
      <c r="F128" s="38">
        <v>739</v>
      </c>
      <c r="G128" s="40">
        <v>688</v>
      </c>
      <c r="H128" s="36"/>
      <c r="I128" s="36"/>
      <c r="J128" s="36">
        <f t="shared" si="3"/>
        <v>688</v>
      </c>
    </row>
    <row r="129" spans="1:10" ht="24" customHeight="1">
      <c r="A129" s="25"/>
      <c r="B129" s="26"/>
      <c r="C129" s="26"/>
      <c r="D129" s="30">
        <v>2040450</v>
      </c>
      <c r="E129" s="39" t="s">
        <v>38</v>
      </c>
      <c r="F129" s="38"/>
      <c r="G129" s="40">
        <v>12</v>
      </c>
      <c r="H129" s="36"/>
      <c r="I129" s="36"/>
      <c r="J129" s="36">
        <f t="shared" si="3"/>
        <v>12</v>
      </c>
    </row>
    <row r="130" spans="1:10" ht="24" customHeight="1">
      <c r="A130" s="25"/>
      <c r="B130" s="26"/>
      <c r="C130" s="26"/>
      <c r="D130" s="30" t="s">
        <v>225</v>
      </c>
      <c r="E130" s="39" t="s">
        <v>226</v>
      </c>
      <c r="F130" s="36">
        <f>SUM(F131:F133)</f>
        <v>1849</v>
      </c>
      <c r="G130" s="36">
        <f>SUM(G131:G133)</f>
        <v>1241</v>
      </c>
      <c r="H130" s="36"/>
      <c r="I130" s="36"/>
      <c r="J130" s="36">
        <f t="shared" si="3"/>
        <v>1241</v>
      </c>
    </row>
    <row r="131" spans="1:10" ht="24" customHeight="1">
      <c r="A131" s="25"/>
      <c r="B131" s="26"/>
      <c r="C131" s="26"/>
      <c r="D131" s="30" t="s">
        <v>227</v>
      </c>
      <c r="E131" s="39" t="s">
        <v>23</v>
      </c>
      <c r="F131" s="38">
        <v>1162</v>
      </c>
      <c r="G131" s="40">
        <v>446</v>
      </c>
      <c r="H131" s="36"/>
      <c r="I131" s="36"/>
      <c r="J131" s="36">
        <f t="shared" si="3"/>
        <v>446</v>
      </c>
    </row>
    <row r="132" spans="1:10" ht="24" customHeight="1">
      <c r="A132" s="25"/>
      <c r="B132" s="26"/>
      <c r="C132" s="26"/>
      <c r="D132" s="30" t="s">
        <v>228</v>
      </c>
      <c r="E132" s="39" t="s">
        <v>26</v>
      </c>
      <c r="F132" s="38">
        <v>687</v>
      </c>
      <c r="G132" s="40">
        <v>777</v>
      </c>
      <c r="H132" s="36"/>
      <c r="I132" s="36"/>
      <c r="J132" s="36">
        <f t="shared" si="3"/>
        <v>777</v>
      </c>
    </row>
    <row r="133" spans="1:10" ht="24" customHeight="1">
      <c r="A133" s="25"/>
      <c r="B133" s="26"/>
      <c r="C133" s="26"/>
      <c r="D133" s="30">
        <v>2040550</v>
      </c>
      <c r="E133" s="39" t="s">
        <v>38</v>
      </c>
      <c r="F133" s="38"/>
      <c r="G133" s="40">
        <v>18</v>
      </c>
      <c r="H133" s="36"/>
      <c r="I133" s="36"/>
      <c r="J133" s="36">
        <f t="shared" si="3"/>
        <v>18</v>
      </c>
    </row>
    <row r="134" spans="1:10" ht="24" customHeight="1">
      <c r="A134" s="25"/>
      <c r="B134" s="26"/>
      <c r="C134" s="26"/>
      <c r="D134" s="30" t="s">
        <v>229</v>
      </c>
      <c r="E134" s="39" t="s">
        <v>230</v>
      </c>
      <c r="F134" s="40">
        <f>SUM(F135:F142)</f>
        <v>2353</v>
      </c>
      <c r="G134" s="40">
        <f>SUM(G135:G142)</f>
        <v>1343</v>
      </c>
      <c r="H134" s="36"/>
      <c r="I134" s="36"/>
      <c r="J134" s="36">
        <f t="shared" si="3"/>
        <v>1343</v>
      </c>
    </row>
    <row r="135" spans="1:10" ht="24" customHeight="1">
      <c r="A135" s="25"/>
      <c r="B135" s="26"/>
      <c r="C135" s="26"/>
      <c r="D135" s="30" t="s">
        <v>231</v>
      </c>
      <c r="E135" s="39" t="s">
        <v>23</v>
      </c>
      <c r="F135" s="38">
        <v>1584</v>
      </c>
      <c r="G135" s="40">
        <v>860</v>
      </c>
      <c r="H135" s="36"/>
      <c r="I135" s="36"/>
      <c r="J135" s="36">
        <f t="shared" si="3"/>
        <v>860</v>
      </c>
    </row>
    <row r="136" spans="1:10" ht="24" customHeight="1">
      <c r="A136" s="25"/>
      <c r="B136" s="26"/>
      <c r="C136" s="26"/>
      <c r="D136" s="30" t="s">
        <v>232</v>
      </c>
      <c r="E136" s="39" t="s">
        <v>26</v>
      </c>
      <c r="F136" s="38">
        <v>294</v>
      </c>
      <c r="G136" s="40">
        <v>185</v>
      </c>
      <c r="H136" s="36"/>
      <c r="I136" s="36"/>
      <c r="J136" s="36">
        <f t="shared" si="3"/>
        <v>185</v>
      </c>
    </row>
    <row r="137" spans="1:10" ht="24" customHeight="1">
      <c r="A137" s="25"/>
      <c r="B137" s="26"/>
      <c r="C137" s="26"/>
      <c r="D137" s="30" t="s">
        <v>233</v>
      </c>
      <c r="E137" s="39" t="s">
        <v>234</v>
      </c>
      <c r="F137" s="38">
        <v>30</v>
      </c>
      <c r="G137" s="36"/>
      <c r="H137" s="36"/>
      <c r="I137" s="36"/>
      <c r="J137" s="36">
        <f aca="true" t="shared" si="5" ref="J137:J200">G137+H137+I137</f>
        <v>0</v>
      </c>
    </row>
    <row r="138" spans="1:10" ht="24" customHeight="1">
      <c r="A138" s="25"/>
      <c r="B138" s="26"/>
      <c r="C138" s="26"/>
      <c r="D138" s="30" t="s">
        <v>235</v>
      </c>
      <c r="E138" s="39" t="s">
        <v>236</v>
      </c>
      <c r="F138" s="38">
        <v>30</v>
      </c>
      <c r="G138" s="36"/>
      <c r="H138" s="36"/>
      <c r="I138" s="36"/>
      <c r="J138" s="36">
        <f t="shared" si="5"/>
        <v>0</v>
      </c>
    </row>
    <row r="139" spans="1:10" ht="24" customHeight="1">
      <c r="A139" s="25"/>
      <c r="B139" s="26"/>
      <c r="C139" s="26"/>
      <c r="D139" s="30" t="s">
        <v>237</v>
      </c>
      <c r="E139" s="39" t="s">
        <v>238</v>
      </c>
      <c r="F139" s="38">
        <v>250</v>
      </c>
      <c r="G139" s="40">
        <v>198</v>
      </c>
      <c r="H139" s="36"/>
      <c r="I139" s="36"/>
      <c r="J139" s="36">
        <f t="shared" si="5"/>
        <v>198</v>
      </c>
    </row>
    <row r="140" spans="1:10" ht="24" customHeight="1">
      <c r="A140" s="25"/>
      <c r="B140" s="26"/>
      <c r="C140" s="26"/>
      <c r="D140" s="30" t="s">
        <v>239</v>
      </c>
      <c r="E140" s="39" t="s">
        <v>240</v>
      </c>
      <c r="F140" s="38">
        <v>30</v>
      </c>
      <c r="G140" s="36"/>
      <c r="H140" s="36"/>
      <c r="I140" s="36"/>
      <c r="J140" s="36">
        <f t="shared" si="5"/>
        <v>0</v>
      </c>
    </row>
    <row r="141" spans="1:10" ht="24" customHeight="1">
      <c r="A141" s="25"/>
      <c r="B141" s="26"/>
      <c r="C141" s="26"/>
      <c r="D141" s="30" t="s">
        <v>241</v>
      </c>
      <c r="E141" s="39" t="s">
        <v>242</v>
      </c>
      <c r="F141" s="38">
        <v>35</v>
      </c>
      <c r="G141" s="36"/>
      <c r="H141" s="36"/>
      <c r="I141" s="36"/>
      <c r="J141" s="36">
        <f t="shared" si="5"/>
        <v>0</v>
      </c>
    </row>
    <row r="142" spans="1:10" ht="24" customHeight="1">
      <c r="A142" s="25"/>
      <c r="B142" s="26"/>
      <c r="C142" s="26"/>
      <c r="D142" s="30" t="s">
        <v>243</v>
      </c>
      <c r="E142" s="39" t="s">
        <v>38</v>
      </c>
      <c r="F142" s="38">
        <v>100</v>
      </c>
      <c r="G142" s="40">
        <v>100</v>
      </c>
      <c r="H142" s="36"/>
      <c r="I142" s="36"/>
      <c r="J142" s="36">
        <f t="shared" si="5"/>
        <v>100</v>
      </c>
    </row>
    <row r="143" spans="1:10" ht="24" customHeight="1">
      <c r="A143" s="25"/>
      <c r="B143" s="26"/>
      <c r="C143" s="26"/>
      <c r="D143" s="30" t="s">
        <v>244</v>
      </c>
      <c r="E143" s="39" t="s">
        <v>245</v>
      </c>
      <c r="F143" s="36">
        <f>SUM(F144)</f>
        <v>10</v>
      </c>
      <c r="G143" s="36">
        <f>SUM(G144)</f>
        <v>33</v>
      </c>
      <c r="H143" s="36"/>
      <c r="I143" s="36"/>
      <c r="J143" s="36">
        <f t="shared" si="5"/>
        <v>33</v>
      </c>
    </row>
    <row r="144" spans="1:10" ht="24" customHeight="1">
      <c r="A144" s="25"/>
      <c r="B144" s="26"/>
      <c r="C144" s="26"/>
      <c r="D144" s="30" t="s">
        <v>246</v>
      </c>
      <c r="E144" s="39" t="s">
        <v>247</v>
      </c>
      <c r="F144" s="38">
        <v>10</v>
      </c>
      <c r="G144" s="40">
        <v>33</v>
      </c>
      <c r="H144" s="36"/>
      <c r="I144" s="36"/>
      <c r="J144" s="36">
        <f t="shared" si="5"/>
        <v>33</v>
      </c>
    </row>
    <row r="145" spans="1:10" ht="24" customHeight="1">
      <c r="A145" s="25"/>
      <c r="B145" s="26"/>
      <c r="C145" s="26"/>
      <c r="D145" s="30" t="s">
        <v>248</v>
      </c>
      <c r="E145" s="39" t="s">
        <v>249</v>
      </c>
      <c r="F145" s="36">
        <f>F146+F150+F157+F159+F161+F163+F165</f>
        <v>117418</v>
      </c>
      <c r="G145" s="36">
        <f>G146+G150+G157+G159+G161+G163+G165</f>
        <v>93243</v>
      </c>
      <c r="H145" s="36"/>
      <c r="I145" s="36"/>
      <c r="J145" s="36">
        <f t="shared" si="5"/>
        <v>93243</v>
      </c>
    </row>
    <row r="146" spans="1:10" ht="24" customHeight="1">
      <c r="A146" s="25"/>
      <c r="B146" s="26"/>
      <c r="C146" s="26"/>
      <c r="D146" s="30" t="s">
        <v>250</v>
      </c>
      <c r="E146" s="39" t="s">
        <v>251</v>
      </c>
      <c r="F146" s="36">
        <f>SUM(F147:F149)</f>
        <v>1685</v>
      </c>
      <c r="G146" s="36">
        <f>SUM(G147:G149)</f>
        <v>1272</v>
      </c>
      <c r="H146" s="36"/>
      <c r="I146" s="36"/>
      <c r="J146" s="36">
        <f t="shared" si="5"/>
        <v>1272</v>
      </c>
    </row>
    <row r="147" spans="1:10" ht="24" customHeight="1">
      <c r="A147" s="25"/>
      <c r="B147" s="26"/>
      <c r="C147" s="26"/>
      <c r="D147" s="30" t="s">
        <v>252</v>
      </c>
      <c r="E147" s="39" t="s">
        <v>23</v>
      </c>
      <c r="F147" s="38">
        <v>596</v>
      </c>
      <c r="G147" s="40">
        <v>508</v>
      </c>
      <c r="H147" s="36"/>
      <c r="I147" s="36"/>
      <c r="J147" s="36">
        <f t="shared" si="5"/>
        <v>508</v>
      </c>
    </row>
    <row r="148" spans="1:10" ht="24" customHeight="1">
      <c r="A148" s="25"/>
      <c r="B148" s="26"/>
      <c r="C148" s="26"/>
      <c r="D148" s="30" t="s">
        <v>253</v>
      </c>
      <c r="E148" s="39" t="s">
        <v>68</v>
      </c>
      <c r="F148" s="38">
        <v>716</v>
      </c>
      <c r="G148" s="40">
        <v>618</v>
      </c>
      <c r="H148" s="36"/>
      <c r="I148" s="36"/>
      <c r="J148" s="36">
        <f t="shared" si="5"/>
        <v>618</v>
      </c>
    </row>
    <row r="149" spans="1:10" ht="24" customHeight="1">
      <c r="A149" s="25"/>
      <c r="B149" s="26"/>
      <c r="C149" s="26"/>
      <c r="D149" s="30" t="s">
        <v>254</v>
      </c>
      <c r="E149" s="39" t="s">
        <v>255</v>
      </c>
      <c r="F149" s="38">
        <v>373</v>
      </c>
      <c r="G149" s="40">
        <v>146</v>
      </c>
      <c r="H149" s="36"/>
      <c r="I149" s="36"/>
      <c r="J149" s="36">
        <f t="shared" si="5"/>
        <v>146</v>
      </c>
    </row>
    <row r="150" spans="1:10" ht="24" customHeight="1">
      <c r="A150" s="25"/>
      <c r="B150" s="26"/>
      <c r="C150" s="26"/>
      <c r="D150" s="30" t="s">
        <v>256</v>
      </c>
      <c r="E150" s="39" t="s">
        <v>257</v>
      </c>
      <c r="F150" s="36">
        <f>SUM(F151:F156)</f>
        <v>98475</v>
      </c>
      <c r="G150" s="36">
        <f>SUM(G151:G156)</f>
        <v>89539</v>
      </c>
      <c r="H150" s="36"/>
      <c r="I150" s="36"/>
      <c r="J150" s="36">
        <f t="shared" si="5"/>
        <v>89539</v>
      </c>
    </row>
    <row r="151" spans="1:10" ht="24" customHeight="1">
      <c r="A151" s="25"/>
      <c r="B151" s="26"/>
      <c r="C151" s="26"/>
      <c r="D151" s="30" t="s">
        <v>258</v>
      </c>
      <c r="E151" s="39" t="s">
        <v>259</v>
      </c>
      <c r="F151" s="38">
        <v>4006</v>
      </c>
      <c r="G151" s="40">
        <v>2278</v>
      </c>
      <c r="H151" s="36"/>
      <c r="I151" s="36"/>
      <c r="J151" s="36">
        <f t="shared" si="5"/>
        <v>2278</v>
      </c>
    </row>
    <row r="152" spans="1:10" ht="24" customHeight="1">
      <c r="A152" s="25"/>
      <c r="B152" s="26"/>
      <c r="C152" s="26"/>
      <c r="D152" s="30" t="s">
        <v>260</v>
      </c>
      <c r="E152" s="39" t="s">
        <v>261</v>
      </c>
      <c r="F152" s="38">
        <v>52783</v>
      </c>
      <c r="G152" s="40">
        <v>44793</v>
      </c>
      <c r="H152" s="36"/>
      <c r="I152" s="36"/>
      <c r="J152" s="36">
        <f t="shared" si="5"/>
        <v>44793</v>
      </c>
    </row>
    <row r="153" spans="1:10" ht="24" customHeight="1">
      <c r="A153" s="25"/>
      <c r="B153" s="26"/>
      <c r="C153" s="26"/>
      <c r="D153" s="30" t="s">
        <v>262</v>
      </c>
      <c r="E153" s="39" t="s">
        <v>263</v>
      </c>
      <c r="F153" s="38">
        <v>27698</v>
      </c>
      <c r="G153" s="40">
        <v>22460</v>
      </c>
      <c r="H153" s="36"/>
      <c r="I153" s="36"/>
      <c r="J153" s="36">
        <f t="shared" si="5"/>
        <v>22460</v>
      </c>
    </row>
    <row r="154" spans="1:10" ht="24" customHeight="1">
      <c r="A154" s="25"/>
      <c r="B154" s="26"/>
      <c r="C154" s="26"/>
      <c r="D154" s="30" t="s">
        <v>264</v>
      </c>
      <c r="E154" s="39" t="s">
        <v>265</v>
      </c>
      <c r="F154" s="38">
        <v>5207</v>
      </c>
      <c r="G154" s="40">
        <v>4172</v>
      </c>
      <c r="H154" s="36"/>
      <c r="I154" s="36"/>
      <c r="J154" s="36">
        <f t="shared" si="5"/>
        <v>4172</v>
      </c>
    </row>
    <row r="155" spans="1:10" ht="24" customHeight="1">
      <c r="A155" s="25"/>
      <c r="B155" s="26"/>
      <c r="C155" s="26"/>
      <c r="D155" s="30" t="s">
        <v>266</v>
      </c>
      <c r="E155" s="39" t="s">
        <v>267</v>
      </c>
      <c r="F155" s="38">
        <v>50</v>
      </c>
      <c r="G155" s="36"/>
      <c r="H155" s="36"/>
      <c r="I155" s="36"/>
      <c r="J155" s="36">
        <f t="shared" si="5"/>
        <v>0</v>
      </c>
    </row>
    <row r="156" spans="1:10" ht="24" customHeight="1">
      <c r="A156" s="25"/>
      <c r="B156" s="26"/>
      <c r="C156" s="26"/>
      <c r="D156" s="30" t="s">
        <v>268</v>
      </c>
      <c r="E156" s="39" t="s">
        <v>269</v>
      </c>
      <c r="F156" s="38">
        <v>8731</v>
      </c>
      <c r="G156" s="40">
        <v>15836</v>
      </c>
      <c r="H156" s="36"/>
      <c r="I156" s="36"/>
      <c r="J156" s="36">
        <f t="shared" si="5"/>
        <v>15836</v>
      </c>
    </row>
    <row r="157" spans="1:10" ht="24" customHeight="1">
      <c r="A157" s="25"/>
      <c r="B157" s="26"/>
      <c r="C157" s="26"/>
      <c r="D157" s="30" t="s">
        <v>270</v>
      </c>
      <c r="E157" s="39" t="s">
        <v>271</v>
      </c>
      <c r="F157" s="36">
        <f>SUM(F158)</f>
        <v>1462</v>
      </c>
      <c r="G157" s="36">
        <f>SUM(G158)</f>
        <v>1238</v>
      </c>
      <c r="H157" s="36"/>
      <c r="I157" s="36"/>
      <c r="J157" s="36">
        <f t="shared" si="5"/>
        <v>1238</v>
      </c>
    </row>
    <row r="158" spans="1:10" ht="24" customHeight="1">
      <c r="A158" s="25"/>
      <c r="B158" s="26"/>
      <c r="C158" s="26"/>
      <c r="D158" s="30" t="s">
        <v>272</v>
      </c>
      <c r="E158" s="39" t="s">
        <v>273</v>
      </c>
      <c r="F158" s="38">
        <v>1462</v>
      </c>
      <c r="G158" s="40">
        <v>1238</v>
      </c>
      <c r="H158" s="36"/>
      <c r="I158" s="36"/>
      <c r="J158" s="36">
        <f t="shared" si="5"/>
        <v>1238</v>
      </c>
    </row>
    <row r="159" spans="1:10" ht="24" customHeight="1">
      <c r="A159" s="25"/>
      <c r="B159" s="26"/>
      <c r="C159" s="26"/>
      <c r="D159" s="30" t="s">
        <v>274</v>
      </c>
      <c r="E159" s="39" t="s">
        <v>275</v>
      </c>
      <c r="F159" s="36">
        <f>SUM(F160)</f>
        <v>56</v>
      </c>
      <c r="G159" s="36">
        <f>SUM(G160)</f>
        <v>130</v>
      </c>
      <c r="H159" s="36"/>
      <c r="I159" s="36"/>
      <c r="J159" s="36">
        <f t="shared" si="5"/>
        <v>130</v>
      </c>
    </row>
    <row r="160" spans="1:10" ht="24" customHeight="1">
      <c r="A160" s="25"/>
      <c r="B160" s="26"/>
      <c r="C160" s="26"/>
      <c r="D160" s="30" t="s">
        <v>276</v>
      </c>
      <c r="E160" s="39" t="s">
        <v>277</v>
      </c>
      <c r="F160" s="38">
        <v>56</v>
      </c>
      <c r="G160" s="40">
        <v>130</v>
      </c>
      <c r="H160" s="36"/>
      <c r="I160" s="36"/>
      <c r="J160" s="36">
        <f t="shared" si="5"/>
        <v>130</v>
      </c>
    </row>
    <row r="161" spans="1:10" ht="24" customHeight="1">
      <c r="A161" s="25"/>
      <c r="B161" s="26"/>
      <c r="C161" s="26"/>
      <c r="D161" s="30" t="s">
        <v>278</v>
      </c>
      <c r="E161" s="39" t="s">
        <v>279</v>
      </c>
      <c r="F161" s="36">
        <f>SUM(F162)</f>
        <v>99</v>
      </c>
      <c r="G161" s="36">
        <f>SUM(G162)</f>
        <v>34</v>
      </c>
      <c r="H161" s="36"/>
      <c r="I161" s="36"/>
      <c r="J161" s="36">
        <f t="shared" si="5"/>
        <v>34</v>
      </c>
    </row>
    <row r="162" spans="1:10" ht="24" customHeight="1">
      <c r="A162" s="25"/>
      <c r="B162" s="26"/>
      <c r="C162" s="26"/>
      <c r="D162" s="30" t="s">
        <v>280</v>
      </c>
      <c r="E162" s="39" t="s">
        <v>281</v>
      </c>
      <c r="F162" s="38">
        <v>99</v>
      </c>
      <c r="G162" s="40">
        <v>34</v>
      </c>
      <c r="H162" s="36"/>
      <c r="I162" s="36"/>
      <c r="J162" s="36">
        <f t="shared" si="5"/>
        <v>34</v>
      </c>
    </row>
    <row r="163" spans="1:10" ht="24" customHeight="1">
      <c r="A163" s="25"/>
      <c r="B163" s="26"/>
      <c r="C163" s="26"/>
      <c r="D163" s="30" t="s">
        <v>282</v>
      </c>
      <c r="E163" s="39" t="s">
        <v>283</v>
      </c>
      <c r="F163" s="36">
        <f>SUM(F164)</f>
        <v>15640</v>
      </c>
      <c r="G163" s="36">
        <f>SUM(G164)</f>
        <v>1029</v>
      </c>
      <c r="H163" s="36"/>
      <c r="I163" s="36"/>
      <c r="J163" s="36">
        <f t="shared" si="5"/>
        <v>1029</v>
      </c>
    </row>
    <row r="164" spans="1:10" ht="24" customHeight="1">
      <c r="A164" s="25"/>
      <c r="B164" s="26"/>
      <c r="C164" s="26"/>
      <c r="D164" s="30" t="s">
        <v>284</v>
      </c>
      <c r="E164" s="39" t="s">
        <v>285</v>
      </c>
      <c r="F164" s="38">
        <v>15640</v>
      </c>
      <c r="G164" s="40">
        <v>1029</v>
      </c>
      <c r="H164" s="36"/>
      <c r="I164" s="36"/>
      <c r="J164" s="36">
        <f t="shared" si="5"/>
        <v>1029</v>
      </c>
    </row>
    <row r="165" spans="1:10" ht="24" customHeight="1">
      <c r="A165" s="25"/>
      <c r="B165" s="26"/>
      <c r="C165" s="26"/>
      <c r="D165" s="30" t="s">
        <v>286</v>
      </c>
      <c r="E165" s="39" t="s">
        <v>287</v>
      </c>
      <c r="F165" s="36">
        <f>SUM(F166)</f>
        <v>1</v>
      </c>
      <c r="G165" s="36">
        <f>SUM(G166)</f>
        <v>1</v>
      </c>
      <c r="H165" s="36"/>
      <c r="I165" s="36"/>
      <c r="J165" s="36">
        <f t="shared" si="5"/>
        <v>1</v>
      </c>
    </row>
    <row r="166" spans="1:10" ht="24" customHeight="1">
      <c r="A166" s="25"/>
      <c r="B166" s="26"/>
      <c r="C166" s="26"/>
      <c r="D166" s="30" t="s">
        <v>288</v>
      </c>
      <c r="E166" s="39" t="s">
        <v>289</v>
      </c>
      <c r="F166" s="38">
        <v>1</v>
      </c>
      <c r="G166" s="40">
        <v>1</v>
      </c>
      <c r="H166" s="36"/>
      <c r="I166" s="36"/>
      <c r="J166" s="36">
        <f t="shared" si="5"/>
        <v>1</v>
      </c>
    </row>
    <row r="167" spans="1:10" ht="24" customHeight="1">
      <c r="A167" s="25"/>
      <c r="B167" s="26"/>
      <c r="C167" s="26"/>
      <c r="D167" s="30" t="s">
        <v>290</v>
      </c>
      <c r="E167" s="39" t="s">
        <v>291</v>
      </c>
      <c r="F167" s="36">
        <f aca="true" t="shared" si="6" ref="F167:I167">F168+F173+F175+F177+F180</f>
        <v>7742</v>
      </c>
      <c r="G167" s="36">
        <f t="shared" si="6"/>
        <v>1557</v>
      </c>
      <c r="H167" s="36"/>
      <c r="I167" s="36">
        <f t="shared" si="6"/>
        <v>1337</v>
      </c>
      <c r="J167" s="36">
        <f t="shared" si="5"/>
        <v>2894</v>
      </c>
    </row>
    <row r="168" spans="1:10" ht="24" customHeight="1">
      <c r="A168" s="25"/>
      <c r="B168" s="26"/>
      <c r="C168" s="26"/>
      <c r="D168" s="30" t="s">
        <v>292</v>
      </c>
      <c r="E168" s="39" t="s">
        <v>293</v>
      </c>
      <c r="F168" s="36">
        <f>SUM(F169:F172)</f>
        <v>583</v>
      </c>
      <c r="G168" s="36">
        <f>SUM(G169:G172)</f>
        <v>276</v>
      </c>
      <c r="H168" s="36"/>
      <c r="I168" s="36"/>
      <c r="J168" s="36">
        <f t="shared" si="5"/>
        <v>276</v>
      </c>
    </row>
    <row r="169" spans="1:10" ht="24" customHeight="1">
      <c r="A169" s="25"/>
      <c r="B169" s="26"/>
      <c r="C169" s="26"/>
      <c r="D169" s="30" t="s">
        <v>294</v>
      </c>
      <c r="E169" s="39" t="s">
        <v>23</v>
      </c>
      <c r="F169" s="38">
        <v>185</v>
      </c>
      <c r="G169" s="40">
        <v>161</v>
      </c>
      <c r="H169" s="36"/>
      <c r="I169" s="36"/>
      <c r="J169" s="36">
        <f t="shared" si="5"/>
        <v>161</v>
      </c>
    </row>
    <row r="170" spans="1:10" ht="24" customHeight="1">
      <c r="A170" s="25"/>
      <c r="B170" s="26"/>
      <c r="C170" s="26"/>
      <c r="D170" s="30" t="s">
        <v>295</v>
      </c>
      <c r="E170" s="39" t="s">
        <v>26</v>
      </c>
      <c r="F170" s="38">
        <v>129</v>
      </c>
      <c r="G170" s="40">
        <v>36</v>
      </c>
      <c r="H170" s="36"/>
      <c r="I170" s="36"/>
      <c r="J170" s="36">
        <f t="shared" si="5"/>
        <v>36</v>
      </c>
    </row>
    <row r="171" spans="1:10" ht="24" customHeight="1">
      <c r="A171" s="25"/>
      <c r="B171" s="26"/>
      <c r="C171" s="26"/>
      <c r="D171" s="30" t="s">
        <v>296</v>
      </c>
      <c r="E171" s="39" t="s">
        <v>68</v>
      </c>
      <c r="F171" s="38">
        <v>71</v>
      </c>
      <c r="G171" s="40">
        <v>79</v>
      </c>
      <c r="H171" s="36"/>
      <c r="I171" s="36"/>
      <c r="J171" s="36">
        <f t="shared" si="5"/>
        <v>79</v>
      </c>
    </row>
    <row r="172" spans="1:10" ht="24" customHeight="1">
      <c r="A172" s="25"/>
      <c r="B172" s="26"/>
      <c r="C172" s="26"/>
      <c r="D172" s="30" t="s">
        <v>297</v>
      </c>
      <c r="E172" s="39" t="s">
        <v>298</v>
      </c>
      <c r="F172" s="38">
        <v>198</v>
      </c>
      <c r="G172" s="36"/>
      <c r="H172" s="36"/>
      <c r="I172" s="36"/>
      <c r="J172" s="36">
        <f t="shared" si="5"/>
        <v>0</v>
      </c>
    </row>
    <row r="173" spans="1:10" ht="24" customHeight="1">
      <c r="A173" s="25"/>
      <c r="B173" s="26"/>
      <c r="C173" s="26"/>
      <c r="D173" s="30" t="s">
        <v>299</v>
      </c>
      <c r="E173" s="39" t="s">
        <v>300</v>
      </c>
      <c r="F173" s="36">
        <f>SUM(F174)</f>
        <v>230</v>
      </c>
      <c r="G173" s="36">
        <f>SUM(G174)</f>
        <v>695</v>
      </c>
      <c r="H173" s="36"/>
      <c r="I173" s="36"/>
      <c r="J173" s="36">
        <f t="shared" si="5"/>
        <v>695</v>
      </c>
    </row>
    <row r="174" spans="1:10" ht="24" customHeight="1">
      <c r="A174" s="25"/>
      <c r="B174" s="26"/>
      <c r="C174" s="26"/>
      <c r="D174" s="30" t="s">
        <v>301</v>
      </c>
      <c r="E174" s="39" t="s">
        <v>302</v>
      </c>
      <c r="F174" s="38">
        <v>230</v>
      </c>
      <c r="G174" s="40">
        <v>695</v>
      </c>
      <c r="H174" s="36"/>
      <c r="I174" s="36"/>
      <c r="J174" s="36">
        <f t="shared" si="5"/>
        <v>695</v>
      </c>
    </row>
    <row r="175" spans="1:10" ht="24" customHeight="1">
      <c r="A175" s="25"/>
      <c r="B175" s="26"/>
      <c r="C175" s="26"/>
      <c r="D175" s="30" t="s">
        <v>303</v>
      </c>
      <c r="E175" s="39" t="s">
        <v>304</v>
      </c>
      <c r="F175" s="40">
        <f>SUM(F176)</f>
        <v>0</v>
      </c>
      <c r="G175" s="40">
        <f>SUM(G176)</f>
        <v>366</v>
      </c>
      <c r="H175" s="36"/>
      <c r="I175" s="36"/>
      <c r="J175" s="36">
        <f t="shared" si="5"/>
        <v>366</v>
      </c>
    </row>
    <row r="176" spans="1:10" ht="24" customHeight="1">
      <c r="A176" s="25"/>
      <c r="B176" s="26"/>
      <c r="C176" s="26"/>
      <c r="D176" s="30">
        <v>2060599</v>
      </c>
      <c r="E176" s="39" t="s">
        <v>305</v>
      </c>
      <c r="F176" s="38"/>
      <c r="G176" s="40">
        <v>366</v>
      </c>
      <c r="H176" s="36"/>
      <c r="I176" s="36"/>
      <c r="J176" s="36">
        <f t="shared" si="5"/>
        <v>366</v>
      </c>
    </row>
    <row r="177" spans="1:10" ht="24" customHeight="1">
      <c r="A177" s="25"/>
      <c r="B177" s="26"/>
      <c r="C177" s="26"/>
      <c r="D177" s="30" t="s">
        <v>306</v>
      </c>
      <c r="E177" s="39" t="s">
        <v>307</v>
      </c>
      <c r="F177" s="36">
        <f>SUM(F178:F179)</f>
        <v>131</v>
      </c>
      <c r="G177" s="36">
        <f>SUM(G178:G179)</f>
        <v>65</v>
      </c>
      <c r="H177" s="36"/>
      <c r="I177" s="36"/>
      <c r="J177" s="36">
        <f t="shared" si="5"/>
        <v>65</v>
      </c>
    </row>
    <row r="178" spans="1:10" ht="24" customHeight="1">
      <c r="A178" s="25"/>
      <c r="B178" s="26"/>
      <c r="C178" s="26"/>
      <c r="D178" s="30" t="s">
        <v>308</v>
      </c>
      <c r="E178" s="39" t="s">
        <v>309</v>
      </c>
      <c r="F178" s="38">
        <v>72</v>
      </c>
      <c r="G178" s="40">
        <v>64</v>
      </c>
      <c r="H178" s="36"/>
      <c r="I178" s="36"/>
      <c r="J178" s="36">
        <f t="shared" si="5"/>
        <v>64</v>
      </c>
    </row>
    <row r="179" spans="1:10" ht="24" customHeight="1">
      <c r="A179" s="25"/>
      <c r="B179" s="26"/>
      <c r="C179" s="26"/>
      <c r="D179" s="30" t="s">
        <v>310</v>
      </c>
      <c r="E179" s="39" t="s">
        <v>311</v>
      </c>
      <c r="F179" s="38">
        <v>59</v>
      </c>
      <c r="G179" s="40">
        <v>1</v>
      </c>
      <c r="H179" s="36"/>
      <c r="I179" s="36"/>
      <c r="J179" s="36">
        <f t="shared" si="5"/>
        <v>1</v>
      </c>
    </row>
    <row r="180" spans="1:10" ht="24" customHeight="1">
      <c r="A180" s="25"/>
      <c r="B180" s="26"/>
      <c r="C180" s="26"/>
      <c r="D180" s="30" t="s">
        <v>312</v>
      </c>
      <c r="E180" s="39" t="s">
        <v>313</v>
      </c>
      <c r="F180" s="36">
        <f aca="true" t="shared" si="7" ref="F180:I180">SUM(F181)</f>
        <v>6798</v>
      </c>
      <c r="G180" s="36">
        <f t="shared" si="7"/>
        <v>155</v>
      </c>
      <c r="H180" s="36"/>
      <c r="I180" s="36">
        <f t="shared" si="7"/>
        <v>1337</v>
      </c>
      <c r="J180" s="36">
        <f t="shared" si="5"/>
        <v>1492</v>
      </c>
    </row>
    <row r="181" spans="1:10" ht="24" customHeight="1">
      <c r="A181" s="25"/>
      <c r="B181" s="26"/>
      <c r="C181" s="26"/>
      <c r="D181" s="30" t="s">
        <v>314</v>
      </c>
      <c r="E181" s="39" t="s">
        <v>315</v>
      </c>
      <c r="F181" s="38">
        <v>6798</v>
      </c>
      <c r="G181" s="40">
        <v>155</v>
      </c>
      <c r="H181" s="36"/>
      <c r="I181" s="36">
        <v>1337</v>
      </c>
      <c r="J181" s="36">
        <f t="shared" si="5"/>
        <v>1492</v>
      </c>
    </row>
    <row r="182" spans="1:10" ht="24" customHeight="1">
      <c r="A182" s="25"/>
      <c r="B182" s="26"/>
      <c r="C182" s="26"/>
      <c r="D182" s="30" t="s">
        <v>316</v>
      </c>
      <c r="E182" s="39" t="s">
        <v>317</v>
      </c>
      <c r="F182" s="36">
        <f>F183+F194+F198+F202</f>
        <v>3789</v>
      </c>
      <c r="G182" s="36">
        <f>G183+G194+G198+G202</f>
        <v>1592</v>
      </c>
      <c r="H182" s="36">
        <f>H183+H194+H198+H202</f>
        <v>1</v>
      </c>
      <c r="I182" s="36"/>
      <c r="J182" s="36">
        <f t="shared" si="5"/>
        <v>1593</v>
      </c>
    </row>
    <row r="183" spans="1:10" ht="24" customHeight="1">
      <c r="A183" s="25"/>
      <c r="B183" s="26"/>
      <c r="C183" s="26"/>
      <c r="D183" s="30" t="s">
        <v>318</v>
      </c>
      <c r="E183" s="39" t="s">
        <v>319</v>
      </c>
      <c r="F183" s="36">
        <f>SUM(F184:F193)</f>
        <v>3328</v>
      </c>
      <c r="G183" s="36">
        <f>SUM(G184:G193)</f>
        <v>1504</v>
      </c>
      <c r="H183" s="36">
        <f>SUM(H184:H193)</f>
        <v>0</v>
      </c>
      <c r="I183" s="36"/>
      <c r="J183" s="36">
        <f t="shared" si="5"/>
        <v>1504</v>
      </c>
    </row>
    <row r="184" spans="1:10" ht="24" customHeight="1">
      <c r="A184" s="25"/>
      <c r="B184" s="26"/>
      <c r="C184" s="26"/>
      <c r="D184" s="30" t="s">
        <v>320</v>
      </c>
      <c r="E184" s="39" t="s">
        <v>23</v>
      </c>
      <c r="F184" s="38">
        <v>750</v>
      </c>
      <c r="G184" s="40">
        <v>501</v>
      </c>
      <c r="H184" s="36"/>
      <c r="I184" s="36"/>
      <c r="J184" s="36">
        <f t="shared" si="5"/>
        <v>501</v>
      </c>
    </row>
    <row r="185" spans="1:10" ht="24" customHeight="1">
      <c r="A185" s="25"/>
      <c r="B185" s="26"/>
      <c r="C185" s="26"/>
      <c r="D185" s="30" t="s">
        <v>321</v>
      </c>
      <c r="E185" s="39" t="s">
        <v>26</v>
      </c>
      <c r="F185" s="38">
        <v>1306</v>
      </c>
      <c r="G185" s="40">
        <v>421</v>
      </c>
      <c r="H185" s="36"/>
      <c r="I185" s="36"/>
      <c r="J185" s="36">
        <f t="shared" si="5"/>
        <v>421</v>
      </c>
    </row>
    <row r="186" spans="1:10" ht="24" customHeight="1">
      <c r="A186" s="25"/>
      <c r="B186" s="26"/>
      <c r="C186" s="26"/>
      <c r="D186" s="30" t="s">
        <v>322</v>
      </c>
      <c r="E186" s="39" t="s">
        <v>68</v>
      </c>
      <c r="F186" s="38"/>
      <c r="G186" s="40">
        <v>2</v>
      </c>
      <c r="H186" s="36"/>
      <c r="I186" s="36"/>
      <c r="J186" s="36">
        <f t="shared" si="5"/>
        <v>2</v>
      </c>
    </row>
    <row r="187" spans="1:10" ht="24" customHeight="1">
      <c r="A187" s="25"/>
      <c r="B187" s="26"/>
      <c r="C187" s="26"/>
      <c r="D187" s="30" t="s">
        <v>323</v>
      </c>
      <c r="E187" s="39" t="s">
        <v>324</v>
      </c>
      <c r="F187" s="38">
        <v>169</v>
      </c>
      <c r="G187" s="40">
        <v>103</v>
      </c>
      <c r="H187" s="36"/>
      <c r="I187" s="36"/>
      <c r="J187" s="36">
        <f t="shared" si="5"/>
        <v>103</v>
      </c>
    </row>
    <row r="188" spans="1:10" ht="24" customHeight="1">
      <c r="A188" s="25"/>
      <c r="B188" s="26"/>
      <c r="C188" s="26"/>
      <c r="D188" s="30" t="s">
        <v>325</v>
      </c>
      <c r="E188" s="39" t="s">
        <v>326</v>
      </c>
      <c r="F188" s="38">
        <v>5</v>
      </c>
      <c r="G188" s="36"/>
      <c r="H188" s="36"/>
      <c r="I188" s="36"/>
      <c r="J188" s="36">
        <f t="shared" si="5"/>
        <v>0</v>
      </c>
    </row>
    <row r="189" spans="1:10" ht="24" customHeight="1">
      <c r="A189" s="25"/>
      <c r="B189" s="26"/>
      <c r="C189" s="26"/>
      <c r="D189" s="30" t="s">
        <v>327</v>
      </c>
      <c r="E189" s="39" t="s">
        <v>328</v>
      </c>
      <c r="F189" s="38">
        <v>43</v>
      </c>
      <c r="G189" s="36"/>
      <c r="H189" s="36"/>
      <c r="I189" s="36"/>
      <c r="J189" s="36">
        <f t="shared" si="5"/>
        <v>0</v>
      </c>
    </row>
    <row r="190" spans="1:10" ht="24" customHeight="1">
      <c r="A190" s="25"/>
      <c r="B190" s="26"/>
      <c r="C190" s="26"/>
      <c r="D190" s="30" t="s">
        <v>329</v>
      </c>
      <c r="E190" s="39" t="s">
        <v>330</v>
      </c>
      <c r="F190" s="38">
        <v>188</v>
      </c>
      <c r="G190" s="40">
        <v>151</v>
      </c>
      <c r="H190" s="36"/>
      <c r="I190" s="36"/>
      <c r="J190" s="36">
        <f t="shared" si="5"/>
        <v>151</v>
      </c>
    </row>
    <row r="191" spans="1:10" ht="24" customHeight="1">
      <c r="A191" s="25"/>
      <c r="B191" s="26"/>
      <c r="C191" s="26"/>
      <c r="D191" s="30" t="s">
        <v>331</v>
      </c>
      <c r="E191" s="39" t="s">
        <v>332</v>
      </c>
      <c r="F191" s="38">
        <v>5</v>
      </c>
      <c r="G191" s="36"/>
      <c r="H191" s="36"/>
      <c r="I191" s="36"/>
      <c r="J191" s="36">
        <f t="shared" si="5"/>
        <v>0</v>
      </c>
    </row>
    <row r="192" spans="1:10" ht="24" customHeight="1">
      <c r="A192" s="25"/>
      <c r="B192" s="26"/>
      <c r="C192" s="26"/>
      <c r="D192" s="30" t="s">
        <v>333</v>
      </c>
      <c r="E192" s="39" t="s">
        <v>334</v>
      </c>
      <c r="F192" s="38">
        <v>6</v>
      </c>
      <c r="G192" s="40">
        <v>2</v>
      </c>
      <c r="H192" s="36"/>
      <c r="I192" s="36"/>
      <c r="J192" s="36">
        <f t="shared" si="5"/>
        <v>2</v>
      </c>
    </row>
    <row r="193" spans="1:10" ht="24" customHeight="1">
      <c r="A193" s="25"/>
      <c r="B193" s="26"/>
      <c r="C193" s="26"/>
      <c r="D193" s="30" t="s">
        <v>335</v>
      </c>
      <c r="E193" s="39" t="s">
        <v>336</v>
      </c>
      <c r="F193" s="38">
        <v>856</v>
      </c>
      <c r="G193" s="40">
        <v>324</v>
      </c>
      <c r="H193" s="36"/>
      <c r="I193" s="36"/>
      <c r="J193" s="36">
        <f t="shared" si="5"/>
        <v>324</v>
      </c>
    </row>
    <row r="194" spans="1:10" ht="24" customHeight="1">
      <c r="A194" s="25"/>
      <c r="B194" s="26"/>
      <c r="C194" s="26"/>
      <c r="D194" s="30" t="s">
        <v>337</v>
      </c>
      <c r="E194" s="39" t="s">
        <v>338</v>
      </c>
      <c r="F194" s="36">
        <f>SUM(F195:F197)</f>
        <v>172</v>
      </c>
      <c r="G194" s="36">
        <f>SUM(G195:G197)</f>
        <v>72</v>
      </c>
      <c r="H194" s="36">
        <f>SUM(H195:H197)</f>
        <v>1</v>
      </c>
      <c r="I194" s="36"/>
      <c r="J194" s="36">
        <f t="shared" si="5"/>
        <v>73</v>
      </c>
    </row>
    <row r="195" spans="1:10" ht="24" customHeight="1">
      <c r="A195" s="25"/>
      <c r="B195" s="26"/>
      <c r="C195" s="26"/>
      <c r="D195" s="30" t="s">
        <v>339</v>
      </c>
      <c r="E195" s="39" t="s">
        <v>340</v>
      </c>
      <c r="F195" s="38">
        <v>72</v>
      </c>
      <c r="G195" s="40">
        <v>9</v>
      </c>
      <c r="H195" s="36">
        <v>1</v>
      </c>
      <c r="I195" s="36"/>
      <c r="J195" s="36">
        <f t="shared" si="5"/>
        <v>10</v>
      </c>
    </row>
    <row r="196" spans="1:10" ht="24" customHeight="1">
      <c r="A196" s="25"/>
      <c r="B196" s="26"/>
      <c r="C196" s="26"/>
      <c r="D196" s="30" t="s">
        <v>341</v>
      </c>
      <c r="E196" s="39" t="s">
        <v>342</v>
      </c>
      <c r="F196" s="38">
        <v>84</v>
      </c>
      <c r="G196" s="40">
        <v>63</v>
      </c>
      <c r="H196" s="36"/>
      <c r="I196" s="36"/>
      <c r="J196" s="36">
        <f t="shared" si="5"/>
        <v>63</v>
      </c>
    </row>
    <row r="197" spans="1:10" ht="24" customHeight="1">
      <c r="A197" s="25"/>
      <c r="B197" s="26"/>
      <c r="C197" s="26"/>
      <c r="D197" s="30" t="s">
        <v>343</v>
      </c>
      <c r="E197" s="39" t="s">
        <v>344</v>
      </c>
      <c r="F197" s="38">
        <v>16</v>
      </c>
      <c r="G197" s="36"/>
      <c r="H197" s="36"/>
      <c r="I197" s="36"/>
      <c r="J197" s="36">
        <f t="shared" si="5"/>
        <v>0</v>
      </c>
    </row>
    <row r="198" spans="1:10" ht="24" customHeight="1">
      <c r="A198" s="25"/>
      <c r="B198" s="26"/>
      <c r="C198" s="26"/>
      <c r="D198" s="30" t="s">
        <v>345</v>
      </c>
      <c r="E198" s="39" t="s">
        <v>346</v>
      </c>
      <c r="F198" s="36">
        <f>SUM(F199:F201)</f>
        <v>77</v>
      </c>
      <c r="G198" s="36">
        <f>SUM(G199:G201)</f>
        <v>0</v>
      </c>
      <c r="H198" s="36"/>
      <c r="I198" s="36"/>
      <c r="J198" s="36">
        <f t="shared" si="5"/>
        <v>0</v>
      </c>
    </row>
    <row r="199" spans="1:10" ht="24" customHeight="1">
      <c r="A199" s="25"/>
      <c r="B199" s="26"/>
      <c r="C199" s="26"/>
      <c r="D199" s="30" t="s">
        <v>347</v>
      </c>
      <c r="E199" s="39" t="s">
        <v>348</v>
      </c>
      <c r="F199" s="38">
        <v>62</v>
      </c>
      <c r="G199" s="36"/>
      <c r="H199" s="36"/>
      <c r="I199" s="36"/>
      <c r="J199" s="36">
        <f t="shared" si="5"/>
        <v>0</v>
      </c>
    </row>
    <row r="200" spans="1:10" ht="24" customHeight="1">
      <c r="A200" s="25"/>
      <c r="B200" s="26"/>
      <c r="C200" s="26"/>
      <c r="D200" s="30" t="s">
        <v>349</v>
      </c>
      <c r="E200" s="39" t="s">
        <v>350</v>
      </c>
      <c r="F200" s="38">
        <v>10</v>
      </c>
      <c r="G200" s="36"/>
      <c r="H200" s="36"/>
      <c r="I200" s="36"/>
      <c r="J200" s="36">
        <f t="shared" si="5"/>
        <v>0</v>
      </c>
    </row>
    <row r="201" spans="1:10" ht="24" customHeight="1">
      <c r="A201" s="25"/>
      <c r="B201" s="26"/>
      <c r="C201" s="26"/>
      <c r="D201" s="30" t="s">
        <v>351</v>
      </c>
      <c r="E201" s="39" t="s">
        <v>352</v>
      </c>
      <c r="F201" s="38">
        <v>5</v>
      </c>
      <c r="G201" s="36"/>
      <c r="H201" s="36"/>
      <c r="I201" s="36"/>
      <c r="J201" s="36">
        <f aca="true" t="shared" si="8" ref="J201:J264">G201+H201+I201</f>
        <v>0</v>
      </c>
    </row>
    <row r="202" spans="1:10" ht="24" customHeight="1">
      <c r="A202" s="25"/>
      <c r="B202" s="26"/>
      <c r="C202" s="26"/>
      <c r="D202" s="30" t="s">
        <v>353</v>
      </c>
      <c r="E202" s="39" t="s">
        <v>354</v>
      </c>
      <c r="F202" s="36">
        <f>SUM(F203:F204)</f>
        <v>212</v>
      </c>
      <c r="G202" s="36">
        <f>SUM(G203:G204)</f>
        <v>16</v>
      </c>
      <c r="H202" s="36"/>
      <c r="I202" s="36"/>
      <c r="J202" s="36">
        <f t="shared" si="8"/>
        <v>16</v>
      </c>
    </row>
    <row r="203" spans="1:10" ht="24" customHeight="1">
      <c r="A203" s="25"/>
      <c r="B203" s="26"/>
      <c r="C203" s="26"/>
      <c r="D203" s="30" t="s">
        <v>355</v>
      </c>
      <c r="E203" s="39" t="s">
        <v>356</v>
      </c>
      <c r="F203" s="38">
        <v>10</v>
      </c>
      <c r="G203" s="36"/>
      <c r="H203" s="36"/>
      <c r="I203" s="36"/>
      <c r="J203" s="36">
        <f t="shared" si="8"/>
        <v>0</v>
      </c>
    </row>
    <row r="204" spans="1:10" ht="24" customHeight="1">
      <c r="A204" s="25"/>
      <c r="B204" s="26"/>
      <c r="C204" s="26"/>
      <c r="D204" s="30" t="s">
        <v>357</v>
      </c>
      <c r="E204" s="39" t="s">
        <v>358</v>
      </c>
      <c r="F204" s="38">
        <v>202</v>
      </c>
      <c r="G204" s="40">
        <v>16</v>
      </c>
      <c r="H204" s="36"/>
      <c r="I204" s="36"/>
      <c r="J204" s="36">
        <f t="shared" si="8"/>
        <v>16</v>
      </c>
    </row>
    <row r="205" spans="1:10" ht="24" customHeight="1">
      <c r="A205" s="25"/>
      <c r="B205" s="26"/>
      <c r="C205" s="26"/>
      <c r="D205" s="30" t="s">
        <v>359</v>
      </c>
      <c r="E205" s="39" t="s">
        <v>360</v>
      </c>
      <c r="F205" s="36">
        <f aca="true" t="shared" si="9" ref="F205:I205">F206+F212+F220+F226+F230+F236+F243+F248+F255+F257+F260+F263+F266+F269+F271+F277+F279</f>
        <v>79903</v>
      </c>
      <c r="G205" s="36">
        <f t="shared" si="9"/>
        <v>71801</v>
      </c>
      <c r="H205" s="36">
        <f t="shared" si="9"/>
        <v>300</v>
      </c>
      <c r="I205" s="36">
        <f t="shared" si="9"/>
        <v>-949</v>
      </c>
      <c r="J205" s="36">
        <f t="shared" si="8"/>
        <v>71152</v>
      </c>
    </row>
    <row r="206" spans="1:10" ht="24" customHeight="1">
      <c r="A206" s="25"/>
      <c r="B206" s="26"/>
      <c r="C206" s="26"/>
      <c r="D206" s="30" t="s">
        <v>361</v>
      </c>
      <c r="E206" s="39" t="s">
        <v>362</v>
      </c>
      <c r="F206" s="36">
        <f aca="true" t="shared" si="10" ref="F206:I206">SUM(F207:F211)</f>
        <v>5061</v>
      </c>
      <c r="G206" s="36">
        <f t="shared" si="10"/>
        <v>5084</v>
      </c>
      <c r="H206" s="36"/>
      <c r="I206" s="36">
        <f t="shared" si="10"/>
        <v>-949</v>
      </c>
      <c r="J206" s="36">
        <f t="shared" si="8"/>
        <v>4135</v>
      </c>
    </row>
    <row r="207" spans="1:10" ht="24" customHeight="1">
      <c r="A207" s="25"/>
      <c r="B207" s="26"/>
      <c r="C207" s="26"/>
      <c r="D207" s="30" t="s">
        <v>363</v>
      </c>
      <c r="E207" s="39" t="s">
        <v>23</v>
      </c>
      <c r="F207" s="38">
        <v>1322</v>
      </c>
      <c r="G207" s="40">
        <v>1146</v>
      </c>
      <c r="H207" s="36"/>
      <c r="I207" s="36"/>
      <c r="J207" s="36">
        <f t="shared" si="8"/>
        <v>1146</v>
      </c>
    </row>
    <row r="208" spans="1:10" ht="24" customHeight="1">
      <c r="A208" s="25"/>
      <c r="B208" s="26"/>
      <c r="C208" s="26"/>
      <c r="D208" s="30" t="s">
        <v>364</v>
      </c>
      <c r="E208" s="39" t="s">
        <v>26</v>
      </c>
      <c r="F208" s="38">
        <v>602</v>
      </c>
      <c r="G208" s="40">
        <v>613</v>
      </c>
      <c r="H208" s="36"/>
      <c r="I208" s="36"/>
      <c r="J208" s="36">
        <f t="shared" si="8"/>
        <v>613</v>
      </c>
    </row>
    <row r="209" spans="1:10" ht="24" customHeight="1">
      <c r="A209" s="25"/>
      <c r="B209" s="26"/>
      <c r="C209" s="26"/>
      <c r="D209" s="30" t="s">
        <v>365</v>
      </c>
      <c r="E209" s="39" t="s">
        <v>366</v>
      </c>
      <c r="F209" s="38">
        <v>99</v>
      </c>
      <c r="G209" s="40">
        <v>31</v>
      </c>
      <c r="H209" s="36"/>
      <c r="I209" s="36"/>
      <c r="J209" s="36">
        <f t="shared" si="8"/>
        <v>31</v>
      </c>
    </row>
    <row r="210" spans="1:10" ht="24" customHeight="1">
      <c r="A210" s="25"/>
      <c r="B210" s="26"/>
      <c r="C210" s="26"/>
      <c r="D210" s="30" t="s">
        <v>367</v>
      </c>
      <c r="E210" s="39" t="s">
        <v>38</v>
      </c>
      <c r="F210" s="38">
        <v>631</v>
      </c>
      <c r="G210" s="40">
        <v>637</v>
      </c>
      <c r="H210" s="36"/>
      <c r="I210" s="36"/>
      <c r="J210" s="36">
        <f t="shared" si="8"/>
        <v>637</v>
      </c>
    </row>
    <row r="211" spans="1:10" ht="24" customHeight="1">
      <c r="A211" s="25"/>
      <c r="B211" s="26"/>
      <c r="C211" s="26"/>
      <c r="D211" s="30" t="s">
        <v>368</v>
      </c>
      <c r="E211" s="39" t="s">
        <v>369</v>
      </c>
      <c r="F211" s="38">
        <v>2407</v>
      </c>
      <c r="G211" s="40">
        <v>2657</v>
      </c>
      <c r="H211" s="36"/>
      <c r="I211" s="36">
        <v>-949</v>
      </c>
      <c r="J211" s="36">
        <f t="shared" si="8"/>
        <v>1708</v>
      </c>
    </row>
    <row r="212" spans="1:10" ht="24" customHeight="1">
      <c r="A212" s="25"/>
      <c r="B212" s="26"/>
      <c r="C212" s="26"/>
      <c r="D212" s="30" t="s">
        <v>370</v>
      </c>
      <c r="E212" s="39" t="s">
        <v>371</v>
      </c>
      <c r="F212" s="36">
        <f>SUM(F213:F219)</f>
        <v>5566</v>
      </c>
      <c r="G212" s="36">
        <f>SUM(G213:G219)</f>
        <v>5413</v>
      </c>
      <c r="H212" s="36"/>
      <c r="I212" s="36"/>
      <c r="J212" s="36">
        <f t="shared" si="8"/>
        <v>5413</v>
      </c>
    </row>
    <row r="213" spans="1:10" ht="24" customHeight="1">
      <c r="A213" s="25"/>
      <c r="B213" s="26"/>
      <c r="C213" s="26"/>
      <c r="D213" s="30" t="s">
        <v>372</v>
      </c>
      <c r="E213" s="39" t="s">
        <v>23</v>
      </c>
      <c r="F213" s="38">
        <v>226</v>
      </c>
      <c r="G213" s="40">
        <v>208</v>
      </c>
      <c r="H213" s="36"/>
      <c r="I213" s="36"/>
      <c r="J213" s="36">
        <f t="shared" si="8"/>
        <v>208</v>
      </c>
    </row>
    <row r="214" spans="1:10" ht="24" customHeight="1">
      <c r="A214" s="25"/>
      <c r="B214" s="26"/>
      <c r="C214" s="26"/>
      <c r="D214" s="30" t="s">
        <v>373</v>
      </c>
      <c r="E214" s="39" t="s">
        <v>26</v>
      </c>
      <c r="F214" s="38">
        <v>348</v>
      </c>
      <c r="G214" s="40">
        <v>292</v>
      </c>
      <c r="H214" s="36"/>
      <c r="I214" s="36"/>
      <c r="J214" s="36">
        <f t="shared" si="8"/>
        <v>292</v>
      </c>
    </row>
    <row r="215" spans="1:10" ht="24" customHeight="1">
      <c r="A215" s="25"/>
      <c r="B215" s="26"/>
      <c r="C215" s="26"/>
      <c r="D215" s="30" t="s">
        <v>374</v>
      </c>
      <c r="E215" s="39" t="s">
        <v>68</v>
      </c>
      <c r="F215" s="38">
        <v>113</v>
      </c>
      <c r="G215" s="40">
        <v>121</v>
      </c>
      <c r="H215" s="36"/>
      <c r="I215" s="36"/>
      <c r="J215" s="36">
        <f t="shared" si="8"/>
        <v>121</v>
      </c>
    </row>
    <row r="216" spans="1:10" ht="24" customHeight="1">
      <c r="A216" s="25"/>
      <c r="B216" s="26"/>
      <c r="C216" s="26"/>
      <c r="D216" s="30" t="s">
        <v>375</v>
      </c>
      <c r="E216" s="39" t="s">
        <v>376</v>
      </c>
      <c r="F216" s="38">
        <v>10</v>
      </c>
      <c r="G216" s="36"/>
      <c r="H216" s="36"/>
      <c r="I216" s="36"/>
      <c r="J216" s="36">
        <f t="shared" si="8"/>
        <v>0</v>
      </c>
    </row>
    <row r="217" spans="1:10" ht="24" customHeight="1">
      <c r="A217" s="25"/>
      <c r="B217" s="26"/>
      <c r="C217" s="26"/>
      <c r="D217" s="30" t="s">
        <v>377</v>
      </c>
      <c r="E217" s="39" t="s">
        <v>378</v>
      </c>
      <c r="F217" s="38">
        <v>5</v>
      </c>
      <c r="G217" s="36"/>
      <c r="H217" s="36"/>
      <c r="I217" s="36"/>
      <c r="J217" s="36">
        <f t="shared" si="8"/>
        <v>0</v>
      </c>
    </row>
    <row r="218" spans="1:10" ht="24" customHeight="1">
      <c r="A218" s="25"/>
      <c r="B218" s="26"/>
      <c r="C218" s="26"/>
      <c r="D218" s="30" t="s">
        <v>379</v>
      </c>
      <c r="E218" s="39" t="s">
        <v>380</v>
      </c>
      <c r="F218" s="38">
        <v>4712</v>
      </c>
      <c r="G218" s="40">
        <v>4677</v>
      </c>
      <c r="H218" s="36"/>
      <c r="I218" s="36"/>
      <c r="J218" s="36">
        <f t="shared" si="8"/>
        <v>4677</v>
      </c>
    </row>
    <row r="219" spans="1:10" ht="24" customHeight="1">
      <c r="A219" s="25"/>
      <c r="B219" s="26"/>
      <c r="C219" s="26"/>
      <c r="D219" s="30" t="s">
        <v>381</v>
      </c>
      <c r="E219" s="39" t="s">
        <v>382</v>
      </c>
      <c r="F219" s="38">
        <v>152</v>
      </c>
      <c r="G219" s="40">
        <v>115</v>
      </c>
      <c r="H219" s="36"/>
      <c r="I219" s="36"/>
      <c r="J219" s="36">
        <f t="shared" si="8"/>
        <v>115</v>
      </c>
    </row>
    <row r="220" spans="1:10" ht="24" customHeight="1">
      <c r="A220" s="25"/>
      <c r="B220" s="26"/>
      <c r="C220" s="26"/>
      <c r="D220" s="30" t="s">
        <v>383</v>
      </c>
      <c r="E220" s="39" t="s">
        <v>384</v>
      </c>
      <c r="F220" s="36">
        <f>SUM(F221:F225)</f>
        <v>49053</v>
      </c>
      <c r="G220" s="36">
        <f>SUM(G221:G225)</f>
        <v>40140</v>
      </c>
      <c r="H220" s="36"/>
      <c r="I220" s="36"/>
      <c r="J220" s="36">
        <f t="shared" si="8"/>
        <v>40140</v>
      </c>
    </row>
    <row r="221" spans="1:10" ht="24" customHeight="1">
      <c r="A221" s="25"/>
      <c r="B221" s="26"/>
      <c r="C221" s="26"/>
      <c r="D221" s="30" t="s">
        <v>385</v>
      </c>
      <c r="E221" s="39" t="s">
        <v>386</v>
      </c>
      <c r="F221" s="38">
        <v>2989</v>
      </c>
      <c r="G221" s="40">
        <v>2636</v>
      </c>
      <c r="H221" s="36"/>
      <c r="I221" s="36"/>
      <c r="J221" s="36">
        <f t="shared" si="8"/>
        <v>2636</v>
      </c>
    </row>
    <row r="222" spans="1:10" ht="24" customHeight="1">
      <c r="A222" s="25"/>
      <c r="B222" s="26"/>
      <c r="C222" s="26"/>
      <c r="D222" s="30" t="s">
        <v>387</v>
      </c>
      <c r="E222" s="39" t="s">
        <v>388</v>
      </c>
      <c r="F222" s="38">
        <v>13713</v>
      </c>
      <c r="G222" s="40">
        <v>12700</v>
      </c>
      <c r="H222" s="36"/>
      <c r="I222" s="36"/>
      <c r="J222" s="36">
        <f t="shared" si="8"/>
        <v>12700</v>
      </c>
    </row>
    <row r="223" spans="1:10" ht="24" customHeight="1">
      <c r="A223" s="25"/>
      <c r="B223" s="26"/>
      <c r="C223" s="26"/>
      <c r="D223" s="30" t="s">
        <v>389</v>
      </c>
      <c r="E223" s="39" t="s">
        <v>390</v>
      </c>
      <c r="F223" s="38">
        <v>19543</v>
      </c>
      <c r="G223" s="40">
        <v>16528</v>
      </c>
      <c r="H223" s="36"/>
      <c r="I223" s="36"/>
      <c r="J223" s="36">
        <f t="shared" si="8"/>
        <v>16528</v>
      </c>
    </row>
    <row r="224" spans="1:10" ht="24" customHeight="1">
      <c r="A224" s="25"/>
      <c r="B224" s="26"/>
      <c r="C224" s="26"/>
      <c r="D224" s="30" t="s">
        <v>391</v>
      </c>
      <c r="E224" s="39" t="s">
        <v>392</v>
      </c>
      <c r="F224" s="38">
        <v>9880</v>
      </c>
      <c r="G224" s="40">
        <v>8276</v>
      </c>
      <c r="H224" s="36"/>
      <c r="I224" s="36"/>
      <c r="J224" s="36">
        <f t="shared" si="8"/>
        <v>8276</v>
      </c>
    </row>
    <row r="225" spans="1:10" ht="24" customHeight="1">
      <c r="A225" s="25"/>
      <c r="B225" s="26"/>
      <c r="C225" s="26"/>
      <c r="D225" s="30" t="s">
        <v>393</v>
      </c>
      <c r="E225" s="39" t="s">
        <v>394</v>
      </c>
      <c r="F225" s="38">
        <v>2928</v>
      </c>
      <c r="G225" s="36"/>
      <c r="H225" s="36"/>
      <c r="I225" s="36"/>
      <c r="J225" s="36">
        <f t="shared" si="8"/>
        <v>0</v>
      </c>
    </row>
    <row r="226" spans="1:10" ht="24" customHeight="1">
      <c r="A226" s="25"/>
      <c r="B226" s="26"/>
      <c r="C226" s="26"/>
      <c r="D226" s="30" t="s">
        <v>395</v>
      </c>
      <c r="E226" s="39" t="s">
        <v>396</v>
      </c>
      <c r="F226" s="36">
        <f>SUM(F227:F229)</f>
        <v>237</v>
      </c>
      <c r="G226" s="36">
        <f>SUM(G227:G229)</f>
        <v>1228</v>
      </c>
      <c r="H226" s="36"/>
      <c r="I226" s="36"/>
      <c r="J226" s="36">
        <f t="shared" si="8"/>
        <v>1228</v>
      </c>
    </row>
    <row r="227" spans="1:10" ht="24" customHeight="1">
      <c r="A227" s="25"/>
      <c r="B227" s="26"/>
      <c r="C227" s="26"/>
      <c r="D227" s="30" t="s">
        <v>397</v>
      </c>
      <c r="E227" s="39" t="s">
        <v>398</v>
      </c>
      <c r="F227" s="38">
        <v>237</v>
      </c>
      <c r="G227" s="40">
        <v>121</v>
      </c>
      <c r="H227" s="36"/>
      <c r="I227" s="36"/>
      <c r="J227" s="36">
        <f t="shared" si="8"/>
        <v>121</v>
      </c>
    </row>
    <row r="228" spans="1:10" ht="24" customHeight="1">
      <c r="A228" s="25"/>
      <c r="B228" s="26"/>
      <c r="C228" s="26"/>
      <c r="D228" s="30">
        <v>2080711</v>
      </c>
      <c r="E228" s="39" t="s">
        <v>399</v>
      </c>
      <c r="F228" s="38"/>
      <c r="G228" s="40">
        <v>150</v>
      </c>
      <c r="H228" s="36"/>
      <c r="I228" s="36"/>
      <c r="J228" s="36">
        <f t="shared" si="8"/>
        <v>150</v>
      </c>
    </row>
    <row r="229" spans="1:10" ht="24" customHeight="1">
      <c r="A229" s="25"/>
      <c r="B229" s="26"/>
      <c r="C229" s="26"/>
      <c r="D229" s="30">
        <v>2080799</v>
      </c>
      <c r="E229" s="39" t="s">
        <v>400</v>
      </c>
      <c r="F229" s="38"/>
      <c r="G229" s="40">
        <v>957</v>
      </c>
      <c r="H229" s="36"/>
      <c r="I229" s="36"/>
      <c r="J229" s="36">
        <f t="shared" si="8"/>
        <v>957</v>
      </c>
    </row>
    <row r="230" spans="1:10" ht="24" customHeight="1">
      <c r="A230" s="25"/>
      <c r="B230" s="26"/>
      <c r="C230" s="26"/>
      <c r="D230" s="30" t="s">
        <v>401</v>
      </c>
      <c r="E230" s="39" t="s">
        <v>402</v>
      </c>
      <c r="F230" s="36">
        <f>SUM(F231:F235)</f>
        <v>2602</v>
      </c>
      <c r="G230" s="36">
        <f>SUM(G231:G235)</f>
        <v>4440</v>
      </c>
      <c r="H230" s="36"/>
      <c r="I230" s="36"/>
      <c r="J230" s="36">
        <f t="shared" si="8"/>
        <v>4440</v>
      </c>
    </row>
    <row r="231" spans="1:10" ht="24" customHeight="1">
      <c r="A231" s="25"/>
      <c r="B231" s="26"/>
      <c r="C231" s="26"/>
      <c r="D231" s="30" t="s">
        <v>403</v>
      </c>
      <c r="E231" s="39" t="s">
        <v>404</v>
      </c>
      <c r="F231" s="38">
        <v>21</v>
      </c>
      <c r="G231" s="40">
        <v>916</v>
      </c>
      <c r="H231" s="36"/>
      <c r="I231" s="36"/>
      <c r="J231" s="36">
        <f t="shared" si="8"/>
        <v>916</v>
      </c>
    </row>
    <row r="232" spans="1:10" ht="24" customHeight="1">
      <c r="A232" s="25"/>
      <c r="B232" s="26"/>
      <c r="C232" s="26"/>
      <c r="D232" s="30" t="s">
        <v>405</v>
      </c>
      <c r="E232" s="39" t="s">
        <v>406</v>
      </c>
      <c r="F232" s="38">
        <v>1184</v>
      </c>
      <c r="G232" s="40">
        <v>1290</v>
      </c>
      <c r="H232" s="36"/>
      <c r="I232" s="36"/>
      <c r="J232" s="36">
        <f t="shared" si="8"/>
        <v>1290</v>
      </c>
    </row>
    <row r="233" spans="1:10" ht="24" customHeight="1">
      <c r="A233" s="25"/>
      <c r="B233" s="26"/>
      <c r="C233" s="26"/>
      <c r="D233" s="30" t="s">
        <v>407</v>
      </c>
      <c r="E233" s="39" t="s">
        <v>408</v>
      </c>
      <c r="F233" s="38">
        <v>808</v>
      </c>
      <c r="G233" s="40">
        <v>562</v>
      </c>
      <c r="H233" s="36"/>
      <c r="I233" s="36"/>
      <c r="J233" s="36">
        <f t="shared" si="8"/>
        <v>562</v>
      </c>
    </row>
    <row r="234" spans="1:10" ht="24" customHeight="1">
      <c r="A234" s="25"/>
      <c r="B234" s="26"/>
      <c r="C234" s="26"/>
      <c r="D234" s="30" t="s">
        <v>409</v>
      </c>
      <c r="E234" s="39" t="s">
        <v>410</v>
      </c>
      <c r="F234" s="38">
        <v>123</v>
      </c>
      <c r="G234" s="40">
        <v>108</v>
      </c>
      <c r="H234" s="36"/>
      <c r="I234" s="36"/>
      <c r="J234" s="36">
        <f t="shared" si="8"/>
        <v>108</v>
      </c>
    </row>
    <row r="235" spans="1:10" ht="24" customHeight="1">
      <c r="A235" s="25"/>
      <c r="B235" s="26"/>
      <c r="C235" s="26"/>
      <c r="D235" s="30" t="s">
        <v>411</v>
      </c>
      <c r="E235" s="39" t="s">
        <v>412</v>
      </c>
      <c r="F235" s="38">
        <v>466</v>
      </c>
      <c r="G235" s="40">
        <v>1564</v>
      </c>
      <c r="H235" s="36"/>
      <c r="I235" s="36"/>
      <c r="J235" s="36">
        <f t="shared" si="8"/>
        <v>1564</v>
      </c>
    </row>
    <row r="236" spans="1:10" ht="24" customHeight="1">
      <c r="A236" s="25"/>
      <c r="B236" s="26"/>
      <c r="C236" s="26"/>
      <c r="D236" s="30" t="s">
        <v>413</v>
      </c>
      <c r="E236" s="39" t="s">
        <v>414</v>
      </c>
      <c r="F236" s="36">
        <f>SUM(F237:F242)</f>
        <v>2097</v>
      </c>
      <c r="G236" s="36">
        <f>SUM(G237:G242)</f>
        <v>1751</v>
      </c>
      <c r="H236" s="36"/>
      <c r="I236" s="36"/>
      <c r="J236" s="36">
        <f t="shared" si="8"/>
        <v>1751</v>
      </c>
    </row>
    <row r="237" spans="1:10" ht="24" customHeight="1">
      <c r="A237" s="25"/>
      <c r="B237" s="26"/>
      <c r="C237" s="26"/>
      <c r="D237" s="30" t="s">
        <v>415</v>
      </c>
      <c r="E237" s="39" t="s">
        <v>416</v>
      </c>
      <c r="F237" s="38">
        <v>1500</v>
      </c>
      <c r="G237" s="40">
        <v>1310</v>
      </c>
      <c r="H237" s="36"/>
      <c r="I237" s="36"/>
      <c r="J237" s="36">
        <f t="shared" si="8"/>
        <v>1310</v>
      </c>
    </row>
    <row r="238" spans="1:10" ht="24" customHeight="1">
      <c r="A238" s="25"/>
      <c r="B238" s="26"/>
      <c r="C238" s="26"/>
      <c r="D238" s="30" t="s">
        <v>417</v>
      </c>
      <c r="E238" s="39" t="s">
        <v>418</v>
      </c>
      <c r="F238" s="38">
        <v>4</v>
      </c>
      <c r="G238" s="36"/>
      <c r="H238" s="36"/>
      <c r="I238" s="36"/>
      <c r="J238" s="36">
        <f t="shared" si="8"/>
        <v>0</v>
      </c>
    </row>
    <row r="239" spans="1:10" ht="24" customHeight="1">
      <c r="A239" s="25"/>
      <c r="B239" s="26"/>
      <c r="C239" s="26"/>
      <c r="D239" s="30" t="s">
        <v>419</v>
      </c>
      <c r="E239" s="39" t="s">
        <v>420</v>
      </c>
      <c r="F239" s="38"/>
      <c r="G239" s="40">
        <v>17</v>
      </c>
      <c r="H239" s="36"/>
      <c r="I239" s="36"/>
      <c r="J239" s="36">
        <f t="shared" si="8"/>
        <v>17</v>
      </c>
    </row>
    <row r="240" spans="1:10" ht="24" customHeight="1">
      <c r="A240" s="25"/>
      <c r="B240" s="26"/>
      <c r="C240" s="26"/>
      <c r="D240" s="30" t="s">
        <v>421</v>
      </c>
      <c r="E240" s="39" t="s">
        <v>422</v>
      </c>
      <c r="F240" s="38">
        <v>129</v>
      </c>
      <c r="G240" s="40">
        <v>74</v>
      </c>
      <c r="H240" s="36"/>
      <c r="I240" s="36"/>
      <c r="J240" s="36">
        <f t="shared" si="8"/>
        <v>74</v>
      </c>
    </row>
    <row r="241" spans="1:10" ht="24" customHeight="1">
      <c r="A241" s="25"/>
      <c r="B241" s="26"/>
      <c r="C241" s="26"/>
      <c r="D241" s="30" t="s">
        <v>423</v>
      </c>
      <c r="E241" s="39" t="s">
        <v>424</v>
      </c>
      <c r="F241" s="38">
        <v>383</v>
      </c>
      <c r="G241" s="40">
        <v>329</v>
      </c>
      <c r="H241" s="36"/>
      <c r="I241" s="36"/>
      <c r="J241" s="36">
        <f t="shared" si="8"/>
        <v>329</v>
      </c>
    </row>
    <row r="242" spans="1:10" ht="24" customHeight="1">
      <c r="A242" s="25"/>
      <c r="B242" s="26"/>
      <c r="C242" s="26"/>
      <c r="D242" s="30" t="s">
        <v>425</v>
      </c>
      <c r="E242" s="39" t="s">
        <v>426</v>
      </c>
      <c r="F242" s="38">
        <v>81</v>
      </c>
      <c r="G242" s="40">
        <v>21</v>
      </c>
      <c r="H242" s="36"/>
      <c r="I242" s="36"/>
      <c r="J242" s="36">
        <f t="shared" si="8"/>
        <v>21</v>
      </c>
    </row>
    <row r="243" spans="1:10" ht="24" customHeight="1">
      <c r="A243" s="25"/>
      <c r="B243" s="26"/>
      <c r="C243" s="26"/>
      <c r="D243" s="30" t="s">
        <v>427</v>
      </c>
      <c r="E243" s="39" t="s">
        <v>428</v>
      </c>
      <c r="F243" s="36">
        <f>SUM(F244:F247)</f>
        <v>1793</v>
      </c>
      <c r="G243" s="36">
        <f>SUM(G244:G247)</f>
        <v>1552</v>
      </c>
      <c r="H243" s="36"/>
      <c r="I243" s="36"/>
      <c r="J243" s="36">
        <f t="shared" si="8"/>
        <v>1552</v>
      </c>
    </row>
    <row r="244" spans="1:10" ht="24" customHeight="1">
      <c r="A244" s="25"/>
      <c r="B244" s="26"/>
      <c r="C244" s="26"/>
      <c r="D244" s="30" t="s">
        <v>429</v>
      </c>
      <c r="E244" s="39" t="s">
        <v>430</v>
      </c>
      <c r="F244" s="38">
        <v>630</v>
      </c>
      <c r="G244" s="40">
        <v>613</v>
      </c>
      <c r="H244" s="36"/>
      <c r="I244" s="36"/>
      <c r="J244" s="36">
        <f t="shared" si="8"/>
        <v>613</v>
      </c>
    </row>
    <row r="245" spans="1:10" ht="24" customHeight="1">
      <c r="A245" s="25"/>
      <c r="B245" s="26"/>
      <c r="C245" s="26"/>
      <c r="D245" s="30" t="s">
        <v>431</v>
      </c>
      <c r="E245" s="39" t="s">
        <v>432</v>
      </c>
      <c r="F245" s="38">
        <v>755</v>
      </c>
      <c r="G245" s="40">
        <v>801</v>
      </c>
      <c r="H245" s="36"/>
      <c r="I245" s="36"/>
      <c r="J245" s="36">
        <f t="shared" si="8"/>
        <v>801</v>
      </c>
    </row>
    <row r="246" spans="1:10" ht="24" customHeight="1">
      <c r="A246" s="25"/>
      <c r="B246" s="26"/>
      <c r="C246" s="26"/>
      <c r="D246" s="30" t="s">
        <v>433</v>
      </c>
      <c r="E246" s="39" t="s">
        <v>434</v>
      </c>
      <c r="F246" s="38">
        <v>371</v>
      </c>
      <c r="G246" s="40">
        <v>138</v>
      </c>
      <c r="H246" s="36"/>
      <c r="I246" s="36"/>
      <c r="J246" s="36">
        <f t="shared" si="8"/>
        <v>138</v>
      </c>
    </row>
    <row r="247" spans="1:10" ht="24" customHeight="1">
      <c r="A247" s="25"/>
      <c r="B247" s="26"/>
      <c r="C247" s="26"/>
      <c r="D247" s="30" t="s">
        <v>435</v>
      </c>
      <c r="E247" s="39" t="s">
        <v>436</v>
      </c>
      <c r="F247" s="38">
        <v>37</v>
      </c>
      <c r="G247" s="36"/>
      <c r="H247" s="36"/>
      <c r="I247" s="36"/>
      <c r="J247" s="36">
        <f t="shared" si="8"/>
        <v>0</v>
      </c>
    </row>
    <row r="248" spans="1:10" ht="24" customHeight="1">
      <c r="A248" s="25"/>
      <c r="B248" s="26"/>
      <c r="C248" s="26"/>
      <c r="D248" s="30" t="s">
        <v>437</v>
      </c>
      <c r="E248" s="39" t="s">
        <v>438</v>
      </c>
      <c r="F248" s="36">
        <f>SUM(F249:F254)</f>
        <v>3635</v>
      </c>
      <c r="G248" s="36">
        <f>SUM(G249:G254)</f>
        <v>2628</v>
      </c>
      <c r="H248" s="36"/>
      <c r="I248" s="36"/>
      <c r="J248" s="36">
        <f t="shared" si="8"/>
        <v>2628</v>
      </c>
    </row>
    <row r="249" spans="1:10" ht="24" customHeight="1">
      <c r="A249" s="25"/>
      <c r="B249" s="26"/>
      <c r="C249" s="26"/>
      <c r="D249" s="30" t="s">
        <v>439</v>
      </c>
      <c r="E249" s="39" t="s">
        <v>23</v>
      </c>
      <c r="F249" s="38">
        <v>169</v>
      </c>
      <c r="G249" s="40">
        <v>162</v>
      </c>
      <c r="H249" s="36"/>
      <c r="I249" s="36"/>
      <c r="J249" s="36">
        <f t="shared" si="8"/>
        <v>162</v>
      </c>
    </row>
    <row r="250" spans="1:10" ht="24" customHeight="1">
      <c r="A250" s="25"/>
      <c r="B250" s="26"/>
      <c r="C250" s="26"/>
      <c r="D250" s="30" t="s">
        <v>440</v>
      </c>
      <c r="E250" s="39" t="s">
        <v>26</v>
      </c>
      <c r="F250" s="38">
        <v>154</v>
      </c>
      <c r="G250" s="40">
        <v>63</v>
      </c>
      <c r="H250" s="36"/>
      <c r="I250" s="36"/>
      <c r="J250" s="36">
        <f t="shared" si="8"/>
        <v>63</v>
      </c>
    </row>
    <row r="251" spans="1:10" ht="24" customHeight="1">
      <c r="A251" s="25"/>
      <c r="B251" s="26"/>
      <c r="C251" s="26"/>
      <c r="D251" s="30" t="s">
        <v>441</v>
      </c>
      <c r="E251" s="39" t="s">
        <v>442</v>
      </c>
      <c r="F251" s="38">
        <v>945</v>
      </c>
      <c r="G251" s="40">
        <v>257</v>
      </c>
      <c r="H251" s="36"/>
      <c r="I251" s="36"/>
      <c r="J251" s="36">
        <f t="shared" si="8"/>
        <v>257</v>
      </c>
    </row>
    <row r="252" spans="1:10" ht="24" customHeight="1">
      <c r="A252" s="25"/>
      <c r="B252" s="26"/>
      <c r="C252" s="26"/>
      <c r="D252" s="30" t="s">
        <v>443</v>
      </c>
      <c r="E252" s="39" t="s">
        <v>444</v>
      </c>
      <c r="F252" s="38">
        <v>136</v>
      </c>
      <c r="G252" s="40">
        <v>79</v>
      </c>
      <c r="H252" s="36"/>
      <c r="I252" s="36"/>
      <c r="J252" s="36">
        <f t="shared" si="8"/>
        <v>79</v>
      </c>
    </row>
    <row r="253" spans="1:10" ht="24" customHeight="1">
      <c r="A253" s="25"/>
      <c r="B253" s="26"/>
      <c r="C253" s="26"/>
      <c r="D253" s="30" t="s">
        <v>445</v>
      </c>
      <c r="E253" s="39" t="s">
        <v>446</v>
      </c>
      <c r="F253" s="38">
        <v>1978</v>
      </c>
      <c r="G253" s="40">
        <v>1872</v>
      </c>
      <c r="H253" s="36"/>
      <c r="I253" s="36"/>
      <c r="J253" s="36">
        <f t="shared" si="8"/>
        <v>1872</v>
      </c>
    </row>
    <row r="254" spans="1:10" ht="24" customHeight="1">
      <c r="A254" s="25"/>
      <c r="B254" s="26"/>
      <c r="C254" s="26"/>
      <c r="D254" s="30" t="s">
        <v>447</v>
      </c>
      <c r="E254" s="39" t="s">
        <v>448</v>
      </c>
      <c r="F254" s="38">
        <v>253</v>
      </c>
      <c r="G254" s="40">
        <v>195</v>
      </c>
      <c r="H254" s="36"/>
      <c r="I254" s="36"/>
      <c r="J254" s="36">
        <f t="shared" si="8"/>
        <v>195</v>
      </c>
    </row>
    <row r="255" spans="1:10" ht="24" customHeight="1">
      <c r="A255" s="25"/>
      <c r="B255" s="26"/>
      <c r="C255" s="26"/>
      <c r="D255" s="30" t="s">
        <v>449</v>
      </c>
      <c r="E255" s="39" t="s">
        <v>450</v>
      </c>
      <c r="F255" s="36">
        <f>SUM(F256)</f>
        <v>19</v>
      </c>
      <c r="G255" s="36">
        <f>SUM(G256)</f>
        <v>16</v>
      </c>
      <c r="H255" s="36"/>
      <c r="I255" s="36"/>
      <c r="J255" s="36">
        <f t="shared" si="8"/>
        <v>16</v>
      </c>
    </row>
    <row r="256" spans="1:10" ht="24" customHeight="1">
      <c r="A256" s="25"/>
      <c r="B256" s="26"/>
      <c r="C256" s="26"/>
      <c r="D256" s="30" t="s">
        <v>451</v>
      </c>
      <c r="E256" s="39" t="s">
        <v>452</v>
      </c>
      <c r="F256" s="38">
        <v>19</v>
      </c>
      <c r="G256" s="40">
        <v>16</v>
      </c>
      <c r="H256" s="36"/>
      <c r="I256" s="36"/>
      <c r="J256" s="36">
        <f t="shared" si="8"/>
        <v>16</v>
      </c>
    </row>
    <row r="257" spans="1:10" ht="24" customHeight="1">
      <c r="A257" s="25"/>
      <c r="B257" s="26"/>
      <c r="C257" s="26"/>
      <c r="D257" s="30" t="s">
        <v>453</v>
      </c>
      <c r="E257" s="39" t="s">
        <v>454</v>
      </c>
      <c r="F257" s="36">
        <f>SUM(F258:F259)</f>
        <v>898</v>
      </c>
      <c r="G257" s="36">
        <f>SUM(G258:G259)</f>
        <v>919</v>
      </c>
      <c r="H257" s="36"/>
      <c r="I257" s="36"/>
      <c r="J257" s="36">
        <f t="shared" si="8"/>
        <v>919</v>
      </c>
    </row>
    <row r="258" spans="1:10" ht="24" customHeight="1">
      <c r="A258" s="25"/>
      <c r="B258" s="26"/>
      <c r="C258" s="26"/>
      <c r="D258" s="30" t="s">
        <v>455</v>
      </c>
      <c r="E258" s="39" t="s">
        <v>456</v>
      </c>
      <c r="F258" s="38">
        <v>583</v>
      </c>
      <c r="G258" s="40">
        <v>585</v>
      </c>
      <c r="H258" s="36"/>
      <c r="I258" s="36"/>
      <c r="J258" s="36">
        <f t="shared" si="8"/>
        <v>585</v>
      </c>
    </row>
    <row r="259" spans="1:10" ht="24" customHeight="1">
      <c r="A259" s="25"/>
      <c r="B259" s="26"/>
      <c r="C259" s="26"/>
      <c r="D259" s="30" t="s">
        <v>457</v>
      </c>
      <c r="E259" s="39" t="s">
        <v>458</v>
      </c>
      <c r="F259" s="38">
        <v>315</v>
      </c>
      <c r="G259" s="40">
        <v>334</v>
      </c>
      <c r="H259" s="36"/>
      <c r="I259" s="36"/>
      <c r="J259" s="36">
        <f t="shared" si="8"/>
        <v>334</v>
      </c>
    </row>
    <row r="260" spans="1:10" ht="24" customHeight="1">
      <c r="A260" s="25"/>
      <c r="B260" s="26"/>
      <c r="C260" s="26"/>
      <c r="D260" s="30" t="s">
        <v>459</v>
      </c>
      <c r="E260" s="39" t="s">
        <v>460</v>
      </c>
      <c r="F260" s="36">
        <f>SUM(F261:F262)</f>
        <v>248</v>
      </c>
      <c r="G260" s="36">
        <f>SUM(G261:G262)</f>
        <v>115</v>
      </c>
      <c r="H260" s="36"/>
      <c r="I260" s="36"/>
      <c r="J260" s="36">
        <f t="shared" si="8"/>
        <v>115</v>
      </c>
    </row>
    <row r="261" spans="1:10" ht="24" customHeight="1">
      <c r="A261" s="25"/>
      <c r="B261" s="26"/>
      <c r="C261" s="26"/>
      <c r="D261" s="30" t="s">
        <v>461</v>
      </c>
      <c r="E261" s="39" t="s">
        <v>462</v>
      </c>
      <c r="F261" s="38">
        <v>66</v>
      </c>
      <c r="G261" s="40">
        <v>44</v>
      </c>
      <c r="H261" s="36"/>
      <c r="I261" s="36"/>
      <c r="J261" s="36">
        <f t="shared" si="8"/>
        <v>44</v>
      </c>
    </row>
    <row r="262" spans="1:10" ht="24" customHeight="1">
      <c r="A262" s="25"/>
      <c r="B262" s="26"/>
      <c r="C262" s="26"/>
      <c r="D262" s="30" t="s">
        <v>463</v>
      </c>
      <c r="E262" s="39" t="s">
        <v>464</v>
      </c>
      <c r="F262" s="38">
        <v>182</v>
      </c>
      <c r="G262" s="40">
        <v>71</v>
      </c>
      <c r="H262" s="36"/>
      <c r="I262" s="36"/>
      <c r="J262" s="36">
        <f t="shared" si="8"/>
        <v>71</v>
      </c>
    </row>
    <row r="263" spans="1:10" ht="24" customHeight="1">
      <c r="A263" s="25"/>
      <c r="B263" s="26"/>
      <c r="C263" s="26"/>
      <c r="D263" s="30" t="s">
        <v>465</v>
      </c>
      <c r="E263" s="39" t="s">
        <v>466</v>
      </c>
      <c r="F263" s="36">
        <f>SUM(F264:F265)</f>
        <v>306</v>
      </c>
      <c r="G263" s="36">
        <f>SUM(G264:G265)</f>
        <v>486</v>
      </c>
      <c r="H263" s="36"/>
      <c r="I263" s="36"/>
      <c r="J263" s="36">
        <f t="shared" si="8"/>
        <v>486</v>
      </c>
    </row>
    <row r="264" spans="1:10" ht="24" customHeight="1">
      <c r="A264" s="25"/>
      <c r="B264" s="26"/>
      <c r="C264" s="26"/>
      <c r="D264" s="30" t="s">
        <v>467</v>
      </c>
      <c r="E264" s="39" t="s">
        <v>468</v>
      </c>
      <c r="F264" s="38">
        <v>201</v>
      </c>
      <c r="G264" s="40">
        <v>387</v>
      </c>
      <c r="H264" s="36"/>
      <c r="I264" s="36"/>
      <c r="J264" s="36">
        <f t="shared" si="8"/>
        <v>387</v>
      </c>
    </row>
    <row r="265" spans="1:10" ht="24" customHeight="1">
      <c r="A265" s="25"/>
      <c r="B265" s="26"/>
      <c r="C265" s="26"/>
      <c r="D265" s="30" t="s">
        <v>469</v>
      </c>
      <c r="E265" s="39" t="s">
        <v>470</v>
      </c>
      <c r="F265" s="38">
        <v>105</v>
      </c>
      <c r="G265" s="40">
        <v>99</v>
      </c>
      <c r="H265" s="36"/>
      <c r="I265" s="36"/>
      <c r="J265" s="36">
        <f aca="true" t="shared" si="11" ref="J265:J328">G265+H265+I265</f>
        <v>99</v>
      </c>
    </row>
    <row r="266" spans="1:10" ht="24" customHeight="1">
      <c r="A266" s="25"/>
      <c r="B266" s="26"/>
      <c r="C266" s="26"/>
      <c r="D266" s="30" t="s">
        <v>471</v>
      </c>
      <c r="E266" s="39" t="s">
        <v>472</v>
      </c>
      <c r="F266" s="36">
        <f>SUM(F267:F268)</f>
        <v>254</v>
      </c>
      <c r="G266" s="36">
        <f>SUM(G267:G268)</f>
        <v>219</v>
      </c>
      <c r="H266" s="36"/>
      <c r="I266" s="36"/>
      <c r="J266" s="36">
        <f t="shared" si="11"/>
        <v>219</v>
      </c>
    </row>
    <row r="267" spans="1:10" ht="24" customHeight="1">
      <c r="A267" s="25"/>
      <c r="B267" s="26"/>
      <c r="C267" s="26"/>
      <c r="D267" s="30" t="s">
        <v>473</v>
      </c>
      <c r="E267" s="39" t="s">
        <v>474</v>
      </c>
      <c r="F267" s="38">
        <v>189</v>
      </c>
      <c r="G267" s="40">
        <v>196</v>
      </c>
      <c r="H267" s="36"/>
      <c r="I267" s="36"/>
      <c r="J267" s="36">
        <f t="shared" si="11"/>
        <v>196</v>
      </c>
    </row>
    <row r="268" spans="1:10" ht="24" customHeight="1">
      <c r="A268" s="25"/>
      <c r="B268" s="26"/>
      <c r="C268" s="26"/>
      <c r="D268" s="30" t="s">
        <v>475</v>
      </c>
      <c r="E268" s="39" t="s">
        <v>476</v>
      </c>
      <c r="F268" s="38">
        <v>65</v>
      </c>
      <c r="G268" s="40">
        <v>23</v>
      </c>
      <c r="H268" s="36"/>
      <c r="I268" s="36"/>
      <c r="J268" s="36">
        <f t="shared" si="11"/>
        <v>23</v>
      </c>
    </row>
    <row r="269" spans="1:10" ht="24" customHeight="1">
      <c r="A269" s="25"/>
      <c r="B269" s="26"/>
      <c r="C269" s="26"/>
      <c r="D269" s="30" t="s">
        <v>477</v>
      </c>
      <c r="E269" s="39" t="s">
        <v>478</v>
      </c>
      <c r="F269" s="36">
        <f>SUM(F270)</f>
        <v>4475</v>
      </c>
      <c r="G269" s="36">
        <f>SUM(G270)</f>
        <v>4752</v>
      </c>
      <c r="H269" s="36"/>
      <c r="I269" s="36"/>
      <c r="J269" s="36">
        <f t="shared" si="11"/>
        <v>4752</v>
      </c>
    </row>
    <row r="270" spans="1:10" ht="30" customHeight="1">
      <c r="A270" s="25"/>
      <c r="B270" s="26"/>
      <c r="C270" s="26"/>
      <c r="D270" s="30" t="s">
        <v>479</v>
      </c>
      <c r="E270" s="39" t="s">
        <v>480</v>
      </c>
      <c r="F270" s="38">
        <v>4475</v>
      </c>
      <c r="G270" s="40">
        <v>4752</v>
      </c>
      <c r="H270" s="36"/>
      <c r="I270" s="36"/>
      <c r="J270" s="36">
        <f t="shared" si="11"/>
        <v>4752</v>
      </c>
    </row>
    <row r="271" spans="1:10" ht="24" customHeight="1">
      <c r="A271" s="25"/>
      <c r="B271" s="26"/>
      <c r="C271" s="26"/>
      <c r="D271" s="30" t="s">
        <v>481</v>
      </c>
      <c r="E271" s="39" t="s">
        <v>482</v>
      </c>
      <c r="F271" s="36">
        <f>SUM(F272:F276)</f>
        <v>1061</v>
      </c>
      <c r="G271" s="36">
        <f>SUM(G272:G276)</f>
        <v>744</v>
      </c>
      <c r="H271" s="36"/>
      <c r="I271" s="36"/>
      <c r="J271" s="36">
        <f t="shared" si="11"/>
        <v>744</v>
      </c>
    </row>
    <row r="272" spans="1:10" ht="24" customHeight="1">
      <c r="A272" s="25"/>
      <c r="B272" s="26"/>
      <c r="C272" s="26"/>
      <c r="D272" s="30" t="s">
        <v>483</v>
      </c>
      <c r="E272" s="39" t="s">
        <v>23</v>
      </c>
      <c r="F272" s="38">
        <v>268</v>
      </c>
      <c r="G272" s="40">
        <v>199</v>
      </c>
      <c r="H272" s="36"/>
      <c r="I272" s="36"/>
      <c r="J272" s="36">
        <f t="shared" si="11"/>
        <v>199</v>
      </c>
    </row>
    <row r="273" spans="1:10" ht="24" customHeight="1">
      <c r="A273" s="25"/>
      <c r="B273" s="26"/>
      <c r="C273" s="26"/>
      <c r="D273" s="30" t="s">
        <v>484</v>
      </c>
      <c r="E273" s="39" t="s">
        <v>26</v>
      </c>
      <c r="F273" s="38">
        <v>96</v>
      </c>
      <c r="G273" s="40">
        <v>73</v>
      </c>
      <c r="H273" s="36"/>
      <c r="I273" s="36"/>
      <c r="J273" s="36">
        <f t="shared" si="11"/>
        <v>73</v>
      </c>
    </row>
    <row r="274" spans="1:10" ht="24" customHeight="1">
      <c r="A274" s="25"/>
      <c r="B274" s="26"/>
      <c r="C274" s="26"/>
      <c r="D274" s="30" t="s">
        <v>485</v>
      </c>
      <c r="E274" s="39" t="s">
        <v>486</v>
      </c>
      <c r="F274" s="38">
        <v>280</v>
      </c>
      <c r="G274" s="40">
        <v>224</v>
      </c>
      <c r="H274" s="36"/>
      <c r="I274" s="36"/>
      <c r="J274" s="36">
        <f t="shared" si="11"/>
        <v>224</v>
      </c>
    </row>
    <row r="275" spans="1:10" ht="24" customHeight="1">
      <c r="A275" s="25"/>
      <c r="B275" s="26"/>
      <c r="C275" s="26"/>
      <c r="D275" s="30" t="s">
        <v>487</v>
      </c>
      <c r="E275" s="39" t="s">
        <v>38</v>
      </c>
      <c r="F275" s="38">
        <v>143</v>
      </c>
      <c r="G275" s="40">
        <v>159</v>
      </c>
      <c r="H275" s="36"/>
      <c r="I275" s="36"/>
      <c r="J275" s="36">
        <f t="shared" si="11"/>
        <v>159</v>
      </c>
    </row>
    <row r="276" spans="1:10" ht="24" customHeight="1">
      <c r="A276" s="25"/>
      <c r="B276" s="26"/>
      <c r="C276" s="26"/>
      <c r="D276" s="30" t="s">
        <v>488</v>
      </c>
      <c r="E276" s="39" t="s">
        <v>489</v>
      </c>
      <c r="F276" s="38">
        <v>274</v>
      </c>
      <c r="G276" s="40">
        <v>89</v>
      </c>
      <c r="H276" s="36"/>
      <c r="I276" s="36"/>
      <c r="J276" s="36">
        <f t="shared" si="11"/>
        <v>89</v>
      </c>
    </row>
    <row r="277" spans="1:10" ht="24" customHeight="1">
      <c r="A277" s="25"/>
      <c r="B277" s="26"/>
      <c r="C277" s="26"/>
      <c r="D277" s="30" t="s">
        <v>490</v>
      </c>
      <c r="E277" s="39" t="s">
        <v>491</v>
      </c>
      <c r="F277" s="36">
        <f>SUM(F278)</f>
        <v>22</v>
      </c>
      <c r="G277" s="36">
        <f>SUM(G278)</f>
        <v>5</v>
      </c>
      <c r="H277" s="36"/>
      <c r="I277" s="36"/>
      <c r="J277" s="36">
        <f t="shared" si="11"/>
        <v>5</v>
      </c>
    </row>
    <row r="278" spans="1:10" ht="24" customHeight="1">
      <c r="A278" s="25"/>
      <c r="B278" s="26"/>
      <c r="C278" s="26"/>
      <c r="D278" s="30" t="s">
        <v>492</v>
      </c>
      <c r="E278" s="39" t="s">
        <v>493</v>
      </c>
      <c r="F278" s="38">
        <v>22</v>
      </c>
      <c r="G278" s="40">
        <v>5</v>
      </c>
      <c r="H278" s="36"/>
      <c r="I278" s="36"/>
      <c r="J278" s="36">
        <f t="shared" si="11"/>
        <v>5</v>
      </c>
    </row>
    <row r="279" spans="1:10" ht="24" customHeight="1">
      <c r="A279" s="25"/>
      <c r="B279" s="26"/>
      <c r="C279" s="26"/>
      <c r="D279" s="30" t="s">
        <v>494</v>
      </c>
      <c r="E279" s="39" t="s">
        <v>495</v>
      </c>
      <c r="F279" s="36">
        <f aca="true" t="shared" si="12" ref="F279:H279">SUM(F280)</f>
        <v>2576</v>
      </c>
      <c r="G279" s="36">
        <f t="shared" si="12"/>
        <v>2309</v>
      </c>
      <c r="H279" s="36">
        <f t="shared" si="12"/>
        <v>300</v>
      </c>
      <c r="I279" s="36"/>
      <c r="J279" s="36">
        <f t="shared" si="11"/>
        <v>2609</v>
      </c>
    </row>
    <row r="280" spans="1:10" ht="24" customHeight="1">
      <c r="A280" s="25"/>
      <c r="B280" s="26"/>
      <c r="C280" s="26"/>
      <c r="D280" s="30" t="s">
        <v>496</v>
      </c>
      <c r="E280" s="39" t="s">
        <v>497</v>
      </c>
      <c r="F280" s="38">
        <v>2576</v>
      </c>
      <c r="G280" s="40">
        <v>2309</v>
      </c>
      <c r="H280" s="36">
        <v>300</v>
      </c>
      <c r="I280" s="36"/>
      <c r="J280" s="36">
        <f t="shared" si="11"/>
        <v>2609</v>
      </c>
    </row>
    <row r="281" spans="1:10" ht="24" customHeight="1">
      <c r="A281" s="25"/>
      <c r="B281" s="26"/>
      <c r="C281" s="26"/>
      <c r="D281" s="30" t="s">
        <v>498</v>
      </c>
      <c r="E281" s="39" t="s">
        <v>499</v>
      </c>
      <c r="F281" s="36">
        <f>F282+F287+F290+F294+F301+F304+F307+F311+F314+F316+F318+F321+F323</f>
        <v>41088</v>
      </c>
      <c r="G281" s="36">
        <f>G282+G287+G290+G294+G301+G304+G307+G311+G314+G316+G318+G321+G323</f>
        <v>40121</v>
      </c>
      <c r="H281" s="36"/>
      <c r="I281" s="36"/>
      <c r="J281" s="36">
        <f t="shared" si="11"/>
        <v>40121</v>
      </c>
    </row>
    <row r="282" spans="1:10" ht="24" customHeight="1">
      <c r="A282" s="25"/>
      <c r="B282" s="26"/>
      <c r="C282" s="26"/>
      <c r="D282" s="30" t="s">
        <v>500</v>
      </c>
      <c r="E282" s="39" t="s">
        <v>501</v>
      </c>
      <c r="F282" s="36">
        <f>SUM(F283:F286)</f>
        <v>1491</v>
      </c>
      <c r="G282" s="36">
        <f>SUM(G283:G286)</f>
        <v>1259</v>
      </c>
      <c r="H282" s="36"/>
      <c r="I282" s="36"/>
      <c r="J282" s="36">
        <f t="shared" si="11"/>
        <v>1259</v>
      </c>
    </row>
    <row r="283" spans="1:10" ht="24" customHeight="1">
      <c r="A283" s="25"/>
      <c r="B283" s="26"/>
      <c r="C283" s="26"/>
      <c r="D283" s="30" t="s">
        <v>502</v>
      </c>
      <c r="E283" s="39" t="s">
        <v>23</v>
      </c>
      <c r="F283" s="38">
        <v>924</v>
      </c>
      <c r="G283" s="40">
        <v>860</v>
      </c>
      <c r="H283" s="36"/>
      <c r="I283" s="36"/>
      <c r="J283" s="36">
        <f t="shared" si="11"/>
        <v>860</v>
      </c>
    </row>
    <row r="284" spans="1:10" ht="24" customHeight="1">
      <c r="A284" s="25"/>
      <c r="B284" s="26"/>
      <c r="C284" s="26"/>
      <c r="D284" s="30" t="s">
        <v>503</v>
      </c>
      <c r="E284" s="39" t="s">
        <v>26</v>
      </c>
      <c r="F284" s="38">
        <v>465</v>
      </c>
      <c r="G284" s="40">
        <v>283</v>
      </c>
      <c r="H284" s="36"/>
      <c r="I284" s="36"/>
      <c r="J284" s="36">
        <f t="shared" si="11"/>
        <v>283</v>
      </c>
    </row>
    <row r="285" spans="1:10" ht="24" customHeight="1">
      <c r="A285" s="25"/>
      <c r="B285" s="26"/>
      <c r="C285" s="26"/>
      <c r="D285" s="30" t="s">
        <v>504</v>
      </c>
      <c r="E285" s="39" t="s">
        <v>68</v>
      </c>
      <c r="F285" s="38">
        <v>4</v>
      </c>
      <c r="G285" s="40">
        <v>8</v>
      </c>
      <c r="H285" s="36"/>
      <c r="I285" s="36"/>
      <c r="J285" s="36">
        <f t="shared" si="11"/>
        <v>8</v>
      </c>
    </row>
    <row r="286" spans="1:10" ht="24" customHeight="1">
      <c r="A286" s="25"/>
      <c r="B286" s="26"/>
      <c r="C286" s="26"/>
      <c r="D286" s="30" t="s">
        <v>505</v>
      </c>
      <c r="E286" s="39" t="s">
        <v>506</v>
      </c>
      <c r="F286" s="38">
        <v>98</v>
      </c>
      <c r="G286" s="40">
        <v>108</v>
      </c>
      <c r="H286" s="36"/>
      <c r="I286" s="36"/>
      <c r="J286" s="36">
        <f t="shared" si="11"/>
        <v>108</v>
      </c>
    </row>
    <row r="287" spans="1:10" ht="24" customHeight="1">
      <c r="A287" s="25"/>
      <c r="B287" s="26"/>
      <c r="C287" s="26"/>
      <c r="D287" s="30" t="s">
        <v>507</v>
      </c>
      <c r="E287" s="39" t="s">
        <v>508</v>
      </c>
      <c r="F287" s="36">
        <f>SUM(F288:F289)</f>
        <v>148</v>
      </c>
      <c r="G287" s="36">
        <f>SUM(G288:G289)</f>
        <v>181</v>
      </c>
      <c r="H287" s="36"/>
      <c r="I287" s="36"/>
      <c r="J287" s="36">
        <f t="shared" si="11"/>
        <v>181</v>
      </c>
    </row>
    <row r="288" spans="1:10" ht="24" customHeight="1">
      <c r="A288" s="25"/>
      <c r="B288" s="26"/>
      <c r="C288" s="26"/>
      <c r="D288" s="30" t="s">
        <v>509</v>
      </c>
      <c r="E288" s="39" t="s">
        <v>510</v>
      </c>
      <c r="F288" s="38">
        <v>128</v>
      </c>
      <c r="G288" s="36"/>
      <c r="H288" s="36"/>
      <c r="I288" s="36"/>
      <c r="J288" s="36">
        <f t="shared" si="11"/>
        <v>0</v>
      </c>
    </row>
    <row r="289" spans="1:10" ht="24" customHeight="1">
      <c r="A289" s="25"/>
      <c r="B289" s="26"/>
      <c r="C289" s="26"/>
      <c r="D289" s="30" t="s">
        <v>511</v>
      </c>
      <c r="E289" s="39" t="s">
        <v>512</v>
      </c>
      <c r="F289" s="38">
        <v>20</v>
      </c>
      <c r="G289" s="40">
        <v>181</v>
      </c>
      <c r="H289" s="36"/>
      <c r="I289" s="36"/>
      <c r="J289" s="36">
        <f t="shared" si="11"/>
        <v>181</v>
      </c>
    </row>
    <row r="290" spans="1:10" ht="24" customHeight="1">
      <c r="A290" s="25"/>
      <c r="B290" s="26"/>
      <c r="C290" s="26"/>
      <c r="D290" s="30" t="s">
        <v>513</v>
      </c>
      <c r="E290" s="39" t="s">
        <v>514</v>
      </c>
      <c r="F290" s="36">
        <f>SUM(F291:F293)</f>
        <v>2180</v>
      </c>
      <c r="G290" s="36">
        <f>SUM(G291:G293)</f>
        <v>1673</v>
      </c>
      <c r="H290" s="36"/>
      <c r="I290" s="36"/>
      <c r="J290" s="36">
        <f t="shared" si="11"/>
        <v>1673</v>
      </c>
    </row>
    <row r="291" spans="1:10" ht="24" customHeight="1">
      <c r="A291" s="25"/>
      <c r="B291" s="26"/>
      <c r="C291" s="26"/>
      <c r="D291" s="30" t="s">
        <v>515</v>
      </c>
      <c r="E291" s="39" t="s">
        <v>516</v>
      </c>
      <c r="F291" s="38">
        <v>180</v>
      </c>
      <c r="G291" s="40">
        <v>162</v>
      </c>
      <c r="H291" s="36"/>
      <c r="I291" s="36"/>
      <c r="J291" s="36">
        <f t="shared" si="11"/>
        <v>162</v>
      </c>
    </row>
    <row r="292" spans="1:10" ht="24" customHeight="1">
      <c r="A292" s="25"/>
      <c r="B292" s="26"/>
      <c r="C292" s="26"/>
      <c r="D292" s="30" t="s">
        <v>517</v>
      </c>
      <c r="E292" s="39" t="s">
        <v>518</v>
      </c>
      <c r="F292" s="38">
        <v>1862</v>
      </c>
      <c r="G292" s="40">
        <v>1334</v>
      </c>
      <c r="H292" s="36"/>
      <c r="I292" s="36"/>
      <c r="J292" s="36">
        <f t="shared" si="11"/>
        <v>1334</v>
      </c>
    </row>
    <row r="293" spans="1:10" ht="24" customHeight="1">
      <c r="A293" s="25"/>
      <c r="B293" s="26"/>
      <c r="C293" s="26"/>
      <c r="D293" s="30" t="s">
        <v>519</v>
      </c>
      <c r="E293" s="39" t="s">
        <v>520</v>
      </c>
      <c r="F293" s="38">
        <v>138</v>
      </c>
      <c r="G293" s="40">
        <v>177</v>
      </c>
      <c r="H293" s="36"/>
      <c r="I293" s="36"/>
      <c r="J293" s="36">
        <f t="shared" si="11"/>
        <v>177</v>
      </c>
    </row>
    <row r="294" spans="1:10" ht="24" customHeight="1">
      <c r="A294" s="25"/>
      <c r="B294" s="26"/>
      <c r="C294" s="26"/>
      <c r="D294" s="30" t="s">
        <v>521</v>
      </c>
      <c r="E294" s="39" t="s">
        <v>522</v>
      </c>
      <c r="F294" s="36">
        <f>SUM(F295:F300)</f>
        <v>11917</v>
      </c>
      <c r="G294" s="36">
        <f>SUM(G295:G300)</f>
        <v>10333</v>
      </c>
      <c r="H294" s="36"/>
      <c r="I294" s="36"/>
      <c r="J294" s="36">
        <f t="shared" si="11"/>
        <v>10333</v>
      </c>
    </row>
    <row r="295" spans="1:10" ht="24" customHeight="1">
      <c r="A295" s="25"/>
      <c r="B295" s="26"/>
      <c r="C295" s="26"/>
      <c r="D295" s="30" t="s">
        <v>523</v>
      </c>
      <c r="E295" s="39" t="s">
        <v>524</v>
      </c>
      <c r="F295" s="38">
        <v>239</v>
      </c>
      <c r="G295" s="40">
        <v>249</v>
      </c>
      <c r="H295" s="36"/>
      <c r="I295" s="36"/>
      <c r="J295" s="36">
        <f t="shared" si="11"/>
        <v>249</v>
      </c>
    </row>
    <row r="296" spans="1:10" ht="24" customHeight="1">
      <c r="A296" s="25"/>
      <c r="B296" s="26"/>
      <c r="C296" s="26"/>
      <c r="D296" s="30" t="s">
        <v>525</v>
      </c>
      <c r="E296" s="39" t="s">
        <v>526</v>
      </c>
      <c r="F296" s="38">
        <v>157</v>
      </c>
      <c r="G296" s="40">
        <v>143</v>
      </c>
      <c r="H296" s="36"/>
      <c r="I296" s="36"/>
      <c r="J296" s="36">
        <f t="shared" si="11"/>
        <v>143</v>
      </c>
    </row>
    <row r="297" spans="1:10" ht="24" customHeight="1">
      <c r="A297" s="25"/>
      <c r="B297" s="26"/>
      <c r="C297" s="26"/>
      <c r="D297" s="30" t="s">
        <v>527</v>
      </c>
      <c r="E297" s="39" t="s">
        <v>528</v>
      </c>
      <c r="F297" s="38">
        <v>5091</v>
      </c>
      <c r="G297" s="40">
        <v>4065</v>
      </c>
      <c r="H297" s="36"/>
      <c r="I297" s="36"/>
      <c r="J297" s="36">
        <f t="shared" si="11"/>
        <v>4065</v>
      </c>
    </row>
    <row r="298" spans="1:10" ht="24" customHeight="1">
      <c r="A298" s="25"/>
      <c r="B298" s="26"/>
      <c r="C298" s="26"/>
      <c r="D298" s="30" t="s">
        <v>529</v>
      </c>
      <c r="E298" s="39" t="s">
        <v>530</v>
      </c>
      <c r="F298" s="38">
        <v>1589</v>
      </c>
      <c r="G298" s="40">
        <v>593</v>
      </c>
      <c r="H298" s="36"/>
      <c r="I298" s="36"/>
      <c r="J298" s="36">
        <f t="shared" si="11"/>
        <v>593</v>
      </c>
    </row>
    <row r="299" spans="1:10" ht="24" customHeight="1">
      <c r="A299" s="25"/>
      <c r="B299" s="26"/>
      <c r="C299" s="26"/>
      <c r="D299" s="30" t="s">
        <v>531</v>
      </c>
      <c r="E299" s="39" t="s">
        <v>532</v>
      </c>
      <c r="F299" s="38">
        <v>28</v>
      </c>
      <c r="G299" s="40">
        <v>620</v>
      </c>
      <c r="H299" s="36"/>
      <c r="I299" s="36"/>
      <c r="J299" s="36">
        <f t="shared" si="11"/>
        <v>620</v>
      </c>
    </row>
    <row r="300" spans="1:10" ht="24" customHeight="1">
      <c r="A300" s="25"/>
      <c r="B300" s="26"/>
      <c r="C300" s="26"/>
      <c r="D300" s="30" t="s">
        <v>533</v>
      </c>
      <c r="E300" s="39" t="s">
        <v>534</v>
      </c>
      <c r="F300" s="38">
        <v>4813</v>
      </c>
      <c r="G300" s="40">
        <v>4663</v>
      </c>
      <c r="H300" s="36"/>
      <c r="I300" s="36"/>
      <c r="J300" s="36">
        <f t="shared" si="11"/>
        <v>4663</v>
      </c>
    </row>
    <row r="301" spans="1:10" ht="24" customHeight="1">
      <c r="A301" s="25"/>
      <c r="B301" s="26"/>
      <c r="C301" s="26"/>
      <c r="D301" s="30" t="s">
        <v>535</v>
      </c>
      <c r="E301" s="39" t="s">
        <v>536</v>
      </c>
      <c r="F301" s="36">
        <f>SUM(F302:F303)</f>
        <v>35</v>
      </c>
      <c r="G301" s="36">
        <f>SUM(G302:G303)</f>
        <v>10</v>
      </c>
      <c r="H301" s="36"/>
      <c r="I301" s="36"/>
      <c r="J301" s="36">
        <f t="shared" si="11"/>
        <v>10</v>
      </c>
    </row>
    <row r="302" spans="1:10" ht="24" customHeight="1">
      <c r="A302" s="25"/>
      <c r="B302" s="26"/>
      <c r="C302" s="26"/>
      <c r="D302" s="30" t="s">
        <v>537</v>
      </c>
      <c r="E302" s="39" t="s">
        <v>538</v>
      </c>
      <c r="F302" s="38">
        <v>32</v>
      </c>
      <c r="G302" s="40">
        <v>7</v>
      </c>
      <c r="H302" s="36"/>
      <c r="I302" s="36"/>
      <c r="J302" s="36">
        <f t="shared" si="11"/>
        <v>7</v>
      </c>
    </row>
    <row r="303" spans="1:10" ht="24" customHeight="1">
      <c r="A303" s="25"/>
      <c r="B303" s="26"/>
      <c r="C303" s="26"/>
      <c r="D303" s="30" t="s">
        <v>539</v>
      </c>
      <c r="E303" s="39" t="s">
        <v>540</v>
      </c>
      <c r="F303" s="38">
        <v>3</v>
      </c>
      <c r="G303" s="40">
        <v>3</v>
      </c>
      <c r="H303" s="36"/>
      <c r="I303" s="36"/>
      <c r="J303" s="36">
        <f t="shared" si="11"/>
        <v>3</v>
      </c>
    </row>
    <row r="304" spans="1:10" ht="24" customHeight="1">
      <c r="A304" s="25"/>
      <c r="B304" s="26"/>
      <c r="C304" s="26"/>
      <c r="D304" s="30" t="s">
        <v>541</v>
      </c>
      <c r="E304" s="39" t="s">
        <v>542</v>
      </c>
      <c r="F304" s="36">
        <f>SUM(F305:F306)</f>
        <v>7043</v>
      </c>
      <c r="G304" s="36">
        <f>SUM(G305:G306)</f>
        <v>7693</v>
      </c>
      <c r="H304" s="36"/>
      <c r="I304" s="36"/>
      <c r="J304" s="36">
        <f t="shared" si="11"/>
        <v>7693</v>
      </c>
    </row>
    <row r="305" spans="1:10" ht="24" customHeight="1">
      <c r="A305" s="25"/>
      <c r="B305" s="26"/>
      <c r="C305" s="26"/>
      <c r="D305" s="30" t="s">
        <v>543</v>
      </c>
      <c r="E305" s="39" t="s">
        <v>544</v>
      </c>
      <c r="F305" s="38">
        <v>6537</v>
      </c>
      <c r="G305" s="40">
        <v>7305</v>
      </c>
      <c r="H305" s="36"/>
      <c r="I305" s="36"/>
      <c r="J305" s="36">
        <f t="shared" si="11"/>
        <v>7305</v>
      </c>
    </row>
    <row r="306" spans="1:10" ht="24" customHeight="1">
      <c r="A306" s="25"/>
      <c r="B306" s="26"/>
      <c r="C306" s="26"/>
      <c r="D306" s="30" t="s">
        <v>545</v>
      </c>
      <c r="E306" s="39" t="s">
        <v>546</v>
      </c>
      <c r="F306" s="38">
        <v>506</v>
      </c>
      <c r="G306" s="40">
        <v>388</v>
      </c>
      <c r="H306" s="36"/>
      <c r="I306" s="36"/>
      <c r="J306" s="36">
        <f t="shared" si="11"/>
        <v>388</v>
      </c>
    </row>
    <row r="307" spans="1:10" ht="24" customHeight="1">
      <c r="A307" s="25"/>
      <c r="B307" s="26"/>
      <c r="C307" s="26"/>
      <c r="D307" s="30" t="s">
        <v>547</v>
      </c>
      <c r="E307" s="39" t="s">
        <v>548</v>
      </c>
      <c r="F307" s="36">
        <f>SUM(F308:F310)</f>
        <v>9912</v>
      </c>
      <c r="G307" s="36">
        <f>SUM(G308:G310)</f>
        <v>9456</v>
      </c>
      <c r="H307" s="36"/>
      <c r="I307" s="36"/>
      <c r="J307" s="36">
        <f t="shared" si="11"/>
        <v>9456</v>
      </c>
    </row>
    <row r="308" spans="1:10" ht="24" customHeight="1">
      <c r="A308" s="25"/>
      <c r="B308" s="26"/>
      <c r="C308" s="26"/>
      <c r="D308" s="30" t="s">
        <v>549</v>
      </c>
      <c r="E308" s="39" t="s">
        <v>550</v>
      </c>
      <c r="F308" s="38">
        <v>1779</v>
      </c>
      <c r="G308" s="40">
        <v>1414</v>
      </c>
      <c r="H308" s="36"/>
      <c r="I308" s="36"/>
      <c r="J308" s="36">
        <f t="shared" si="11"/>
        <v>1414</v>
      </c>
    </row>
    <row r="309" spans="1:10" ht="24" customHeight="1">
      <c r="A309" s="25"/>
      <c r="B309" s="26"/>
      <c r="C309" s="26"/>
      <c r="D309" s="30" t="s">
        <v>551</v>
      </c>
      <c r="E309" s="39" t="s">
        <v>552</v>
      </c>
      <c r="F309" s="38">
        <v>3237</v>
      </c>
      <c r="G309" s="40">
        <v>2905</v>
      </c>
      <c r="H309" s="36"/>
      <c r="I309" s="36"/>
      <c r="J309" s="36">
        <f t="shared" si="11"/>
        <v>2905</v>
      </c>
    </row>
    <row r="310" spans="1:10" ht="24" customHeight="1">
      <c r="A310" s="25"/>
      <c r="B310" s="26"/>
      <c r="C310" s="26"/>
      <c r="D310" s="30" t="s">
        <v>553</v>
      </c>
      <c r="E310" s="39" t="s">
        <v>554</v>
      </c>
      <c r="F310" s="38">
        <v>4896</v>
      </c>
      <c r="G310" s="40">
        <v>5137</v>
      </c>
      <c r="H310" s="36"/>
      <c r="I310" s="36"/>
      <c r="J310" s="36">
        <f t="shared" si="11"/>
        <v>5137</v>
      </c>
    </row>
    <row r="311" spans="1:10" ht="24" customHeight="1">
      <c r="A311" s="25"/>
      <c r="B311" s="26"/>
      <c r="C311" s="26"/>
      <c r="D311" s="30" t="s">
        <v>555</v>
      </c>
      <c r="E311" s="39" t="s">
        <v>556</v>
      </c>
      <c r="F311" s="36">
        <f>SUM(F312:F313)</f>
        <v>7350</v>
      </c>
      <c r="G311" s="36">
        <f>SUM(G312:G313)</f>
        <v>8643</v>
      </c>
      <c r="H311" s="36"/>
      <c r="I311" s="36"/>
      <c r="J311" s="36">
        <f t="shared" si="11"/>
        <v>8643</v>
      </c>
    </row>
    <row r="312" spans="1:10" ht="24" customHeight="1">
      <c r="A312" s="25"/>
      <c r="B312" s="26"/>
      <c r="C312" s="26"/>
      <c r="D312" s="30" t="s">
        <v>557</v>
      </c>
      <c r="E312" s="39" t="s">
        <v>558</v>
      </c>
      <c r="F312" s="38"/>
      <c r="G312" s="40">
        <v>437</v>
      </c>
      <c r="H312" s="36"/>
      <c r="I312" s="36"/>
      <c r="J312" s="36">
        <f t="shared" si="11"/>
        <v>437</v>
      </c>
    </row>
    <row r="313" spans="1:10" ht="36" customHeight="1">
      <c r="A313" s="25"/>
      <c r="B313" s="26"/>
      <c r="C313" s="26"/>
      <c r="D313" s="30" t="s">
        <v>559</v>
      </c>
      <c r="E313" s="39" t="s">
        <v>560</v>
      </c>
      <c r="F313" s="38">
        <v>7350</v>
      </c>
      <c r="G313" s="40">
        <v>8206</v>
      </c>
      <c r="H313" s="36"/>
      <c r="I313" s="36"/>
      <c r="J313" s="36">
        <f t="shared" si="11"/>
        <v>8206</v>
      </c>
    </row>
    <row r="314" spans="1:10" ht="24" customHeight="1">
      <c r="A314" s="25"/>
      <c r="B314" s="26"/>
      <c r="C314" s="26"/>
      <c r="D314" s="30" t="s">
        <v>561</v>
      </c>
      <c r="E314" s="39" t="s">
        <v>562</v>
      </c>
      <c r="F314" s="36">
        <f>SUM(F315)</f>
        <v>323</v>
      </c>
      <c r="G314" s="36">
        <f>SUM(G315)</f>
        <v>260</v>
      </c>
      <c r="H314" s="36"/>
      <c r="I314" s="36"/>
      <c r="J314" s="36">
        <f t="shared" si="11"/>
        <v>260</v>
      </c>
    </row>
    <row r="315" spans="1:10" ht="24" customHeight="1">
      <c r="A315" s="25"/>
      <c r="B315" s="26"/>
      <c r="C315" s="26"/>
      <c r="D315" s="30" t="s">
        <v>563</v>
      </c>
      <c r="E315" s="39" t="s">
        <v>564</v>
      </c>
      <c r="F315" s="38">
        <v>323</v>
      </c>
      <c r="G315" s="40">
        <v>260</v>
      </c>
      <c r="H315" s="36"/>
      <c r="I315" s="36"/>
      <c r="J315" s="36">
        <f t="shared" si="11"/>
        <v>260</v>
      </c>
    </row>
    <row r="316" spans="1:10" ht="24" customHeight="1">
      <c r="A316" s="25"/>
      <c r="B316" s="26"/>
      <c r="C316" s="26"/>
      <c r="D316" s="30" t="s">
        <v>565</v>
      </c>
      <c r="E316" s="39" t="s">
        <v>566</v>
      </c>
      <c r="F316" s="36">
        <f>SUM(F317)</f>
        <v>40</v>
      </c>
      <c r="G316" s="36">
        <f>SUM(G317)</f>
        <v>108</v>
      </c>
      <c r="H316" s="36"/>
      <c r="I316" s="36"/>
      <c r="J316" s="36">
        <f t="shared" si="11"/>
        <v>108</v>
      </c>
    </row>
    <row r="317" spans="1:10" ht="24" customHeight="1">
      <c r="A317" s="25"/>
      <c r="B317" s="26"/>
      <c r="C317" s="26"/>
      <c r="D317" s="30" t="s">
        <v>567</v>
      </c>
      <c r="E317" s="39" t="s">
        <v>568</v>
      </c>
      <c r="F317" s="38">
        <v>40</v>
      </c>
      <c r="G317" s="40">
        <v>108</v>
      </c>
      <c r="H317" s="36"/>
      <c r="I317" s="36"/>
      <c r="J317" s="36">
        <f t="shared" si="11"/>
        <v>108</v>
      </c>
    </row>
    <row r="318" spans="1:10" ht="24" customHeight="1">
      <c r="A318" s="25"/>
      <c r="B318" s="26"/>
      <c r="C318" s="26"/>
      <c r="D318" s="30" t="s">
        <v>569</v>
      </c>
      <c r="E318" s="39" t="s">
        <v>570</v>
      </c>
      <c r="F318" s="36">
        <f>SUM(F319:F320)</f>
        <v>384</v>
      </c>
      <c r="G318" s="36">
        <f>SUM(G319:G320)</f>
        <v>299</v>
      </c>
      <c r="H318" s="36"/>
      <c r="I318" s="36"/>
      <c r="J318" s="36">
        <f t="shared" si="11"/>
        <v>299</v>
      </c>
    </row>
    <row r="319" spans="1:10" ht="24" customHeight="1">
      <c r="A319" s="25"/>
      <c r="B319" s="26"/>
      <c r="C319" s="26"/>
      <c r="D319" s="30" t="s">
        <v>571</v>
      </c>
      <c r="E319" s="39" t="s">
        <v>26</v>
      </c>
      <c r="F319" s="38">
        <v>384</v>
      </c>
      <c r="G319" s="40">
        <v>278</v>
      </c>
      <c r="H319" s="36"/>
      <c r="I319" s="36"/>
      <c r="J319" s="36">
        <f t="shared" si="11"/>
        <v>278</v>
      </c>
    </row>
    <row r="320" spans="1:10" ht="24" customHeight="1">
      <c r="A320" s="25"/>
      <c r="B320" s="26"/>
      <c r="C320" s="26"/>
      <c r="D320" s="30">
        <v>2101599</v>
      </c>
      <c r="E320" s="39" t="s">
        <v>572</v>
      </c>
      <c r="F320" s="38"/>
      <c r="G320" s="40">
        <v>21</v>
      </c>
      <c r="H320" s="36"/>
      <c r="I320" s="36"/>
      <c r="J320" s="36">
        <f t="shared" si="11"/>
        <v>21</v>
      </c>
    </row>
    <row r="321" spans="1:10" ht="24" customHeight="1">
      <c r="A321" s="25"/>
      <c r="B321" s="26"/>
      <c r="C321" s="26"/>
      <c r="D321" s="30" t="s">
        <v>573</v>
      </c>
      <c r="E321" s="39" t="s">
        <v>574</v>
      </c>
      <c r="F321" s="36">
        <f>SUM(F322)</f>
        <v>127</v>
      </c>
      <c r="G321" s="36">
        <f>SUM(G322)</f>
        <v>124</v>
      </c>
      <c r="H321" s="36"/>
      <c r="I321" s="36"/>
      <c r="J321" s="36">
        <f t="shared" si="11"/>
        <v>124</v>
      </c>
    </row>
    <row r="322" spans="1:10" ht="24" customHeight="1">
      <c r="A322" s="25"/>
      <c r="B322" s="26"/>
      <c r="C322" s="26"/>
      <c r="D322" s="30" t="s">
        <v>575</v>
      </c>
      <c r="E322" s="39" t="s">
        <v>576</v>
      </c>
      <c r="F322" s="38">
        <v>127</v>
      </c>
      <c r="G322" s="40">
        <v>124</v>
      </c>
      <c r="H322" s="36"/>
      <c r="I322" s="36"/>
      <c r="J322" s="36">
        <f t="shared" si="11"/>
        <v>124</v>
      </c>
    </row>
    <row r="323" spans="1:10" ht="24" customHeight="1">
      <c r="A323" s="25"/>
      <c r="B323" s="26"/>
      <c r="C323" s="26"/>
      <c r="D323" s="30" t="s">
        <v>577</v>
      </c>
      <c r="E323" s="39" t="s">
        <v>578</v>
      </c>
      <c r="F323" s="36">
        <f>SUM(F324)</f>
        <v>138</v>
      </c>
      <c r="G323" s="36">
        <f>SUM(G324)</f>
        <v>82</v>
      </c>
      <c r="H323" s="36"/>
      <c r="I323" s="36"/>
      <c r="J323" s="36">
        <f t="shared" si="11"/>
        <v>82</v>
      </c>
    </row>
    <row r="324" spans="1:10" ht="24" customHeight="1">
      <c r="A324" s="25"/>
      <c r="B324" s="26"/>
      <c r="C324" s="26"/>
      <c r="D324" s="30" t="s">
        <v>579</v>
      </c>
      <c r="E324" s="39" t="s">
        <v>580</v>
      </c>
      <c r="F324" s="38">
        <v>138</v>
      </c>
      <c r="G324" s="40">
        <v>82</v>
      </c>
      <c r="H324" s="36"/>
      <c r="I324" s="36"/>
      <c r="J324" s="36">
        <f t="shared" si="11"/>
        <v>82</v>
      </c>
    </row>
    <row r="325" spans="1:10" ht="24" customHeight="1">
      <c r="A325" s="25"/>
      <c r="B325" s="26"/>
      <c r="C325" s="26"/>
      <c r="D325" s="30" t="s">
        <v>581</v>
      </c>
      <c r="E325" s="39" t="s">
        <v>582</v>
      </c>
      <c r="F325" s="36">
        <f>F326+F332+F335+F341+F343+F345+F349</f>
        <v>4632</v>
      </c>
      <c r="G325" s="36">
        <f>G326+G332+G335+G341+G343+G345+G349</f>
        <v>3477</v>
      </c>
      <c r="H325" s="36"/>
      <c r="I325" s="36"/>
      <c r="J325" s="36">
        <f t="shared" si="11"/>
        <v>3477</v>
      </c>
    </row>
    <row r="326" spans="1:10" ht="24" customHeight="1">
      <c r="A326" s="25"/>
      <c r="B326" s="26"/>
      <c r="C326" s="26"/>
      <c r="D326" s="30" t="s">
        <v>583</v>
      </c>
      <c r="E326" s="39" t="s">
        <v>584</v>
      </c>
      <c r="F326" s="36">
        <f>SUM(F327:F331)</f>
        <v>924</v>
      </c>
      <c r="G326" s="36">
        <f>SUM(G327:G331)</f>
        <v>1111</v>
      </c>
      <c r="H326" s="36"/>
      <c r="I326" s="36"/>
      <c r="J326" s="36">
        <f t="shared" si="11"/>
        <v>1111</v>
      </c>
    </row>
    <row r="327" spans="1:10" ht="24" customHeight="1">
      <c r="A327" s="25"/>
      <c r="B327" s="26"/>
      <c r="C327" s="26"/>
      <c r="D327" s="30" t="s">
        <v>585</v>
      </c>
      <c r="E327" s="39" t="s">
        <v>23</v>
      </c>
      <c r="F327" s="38">
        <v>632</v>
      </c>
      <c r="G327" s="40">
        <v>568</v>
      </c>
      <c r="H327" s="36"/>
      <c r="I327" s="36"/>
      <c r="J327" s="36">
        <f t="shared" si="11"/>
        <v>568</v>
      </c>
    </row>
    <row r="328" spans="1:10" ht="24" customHeight="1">
      <c r="A328" s="25"/>
      <c r="B328" s="26"/>
      <c r="C328" s="26"/>
      <c r="D328" s="30" t="s">
        <v>586</v>
      </c>
      <c r="E328" s="39" t="s">
        <v>26</v>
      </c>
      <c r="F328" s="38">
        <v>204</v>
      </c>
      <c r="G328" s="40">
        <v>543</v>
      </c>
      <c r="H328" s="36"/>
      <c r="I328" s="36"/>
      <c r="J328" s="36">
        <f t="shared" si="11"/>
        <v>543</v>
      </c>
    </row>
    <row r="329" spans="1:10" ht="24" customHeight="1">
      <c r="A329" s="25"/>
      <c r="B329" s="26"/>
      <c r="C329" s="26"/>
      <c r="D329" s="30" t="s">
        <v>587</v>
      </c>
      <c r="E329" s="39" t="s">
        <v>588</v>
      </c>
      <c r="F329" s="38">
        <v>3</v>
      </c>
      <c r="G329" s="36"/>
      <c r="H329" s="36"/>
      <c r="I329" s="36"/>
      <c r="J329" s="36">
        <f aca="true" t="shared" si="13" ref="J329:J392">G329+H329+I329</f>
        <v>0</v>
      </c>
    </row>
    <row r="330" spans="1:10" ht="24" customHeight="1">
      <c r="A330" s="25"/>
      <c r="B330" s="26"/>
      <c r="C330" s="26"/>
      <c r="D330" s="30" t="s">
        <v>589</v>
      </c>
      <c r="E330" s="39" t="s">
        <v>590</v>
      </c>
      <c r="F330" s="38">
        <v>5</v>
      </c>
      <c r="G330" s="36"/>
      <c r="H330" s="36"/>
      <c r="I330" s="36"/>
      <c r="J330" s="36">
        <f t="shared" si="13"/>
        <v>0</v>
      </c>
    </row>
    <row r="331" spans="1:10" ht="24" customHeight="1">
      <c r="A331" s="25"/>
      <c r="B331" s="26"/>
      <c r="C331" s="26"/>
      <c r="D331" s="30" t="s">
        <v>591</v>
      </c>
      <c r="E331" s="39" t="s">
        <v>592</v>
      </c>
      <c r="F331" s="38">
        <v>80</v>
      </c>
      <c r="G331" s="36"/>
      <c r="H331" s="36"/>
      <c r="I331" s="36"/>
      <c r="J331" s="36">
        <f t="shared" si="13"/>
        <v>0</v>
      </c>
    </row>
    <row r="332" spans="1:10" ht="24" customHeight="1">
      <c r="A332" s="25"/>
      <c r="B332" s="26"/>
      <c r="C332" s="26"/>
      <c r="D332" s="30" t="s">
        <v>593</v>
      </c>
      <c r="E332" s="39" t="s">
        <v>594</v>
      </c>
      <c r="F332" s="36">
        <f>SUM(F333:F334)</f>
        <v>88</v>
      </c>
      <c r="G332" s="36">
        <f>SUM(G333:G334)</f>
        <v>4</v>
      </c>
      <c r="H332" s="36"/>
      <c r="I332" s="36"/>
      <c r="J332" s="36">
        <f t="shared" si="13"/>
        <v>4</v>
      </c>
    </row>
    <row r="333" spans="1:10" ht="24" customHeight="1">
      <c r="A333" s="25"/>
      <c r="B333" s="26"/>
      <c r="C333" s="26"/>
      <c r="D333" s="30" t="s">
        <v>595</v>
      </c>
      <c r="E333" s="39" t="s">
        <v>596</v>
      </c>
      <c r="F333" s="38">
        <v>48</v>
      </c>
      <c r="G333" s="36"/>
      <c r="H333" s="36"/>
      <c r="I333" s="36"/>
      <c r="J333" s="36">
        <f t="shared" si="13"/>
        <v>0</v>
      </c>
    </row>
    <row r="334" spans="1:10" ht="24" customHeight="1">
      <c r="A334" s="25"/>
      <c r="B334" s="26"/>
      <c r="C334" s="26"/>
      <c r="D334" s="30" t="s">
        <v>597</v>
      </c>
      <c r="E334" s="39" t="s">
        <v>598</v>
      </c>
      <c r="F334" s="38">
        <v>40</v>
      </c>
      <c r="G334" s="40">
        <v>4</v>
      </c>
      <c r="H334" s="36"/>
      <c r="I334" s="36"/>
      <c r="J334" s="36">
        <f t="shared" si="13"/>
        <v>4</v>
      </c>
    </row>
    <row r="335" spans="1:10" ht="24" customHeight="1">
      <c r="A335" s="25"/>
      <c r="B335" s="26"/>
      <c r="C335" s="26"/>
      <c r="D335" s="30" t="s">
        <v>599</v>
      </c>
      <c r="E335" s="39" t="s">
        <v>600</v>
      </c>
      <c r="F335" s="36">
        <f>SUM(F336:F340)</f>
        <v>3058</v>
      </c>
      <c r="G335" s="36">
        <f>SUM(G336:G340)</f>
        <v>2276</v>
      </c>
      <c r="H335" s="36"/>
      <c r="I335" s="36"/>
      <c r="J335" s="36">
        <f t="shared" si="13"/>
        <v>2276</v>
      </c>
    </row>
    <row r="336" spans="1:10" ht="24" customHeight="1">
      <c r="A336" s="25"/>
      <c r="B336" s="26"/>
      <c r="C336" s="26"/>
      <c r="D336" s="30" t="s">
        <v>601</v>
      </c>
      <c r="E336" s="39" t="s">
        <v>602</v>
      </c>
      <c r="F336" s="38">
        <v>1859</v>
      </c>
      <c r="G336" s="40">
        <v>1024</v>
      </c>
      <c r="H336" s="36"/>
      <c r="I336" s="36"/>
      <c r="J336" s="36">
        <f t="shared" si="13"/>
        <v>1024</v>
      </c>
    </row>
    <row r="337" spans="1:10" ht="24" customHeight="1">
      <c r="A337" s="25"/>
      <c r="B337" s="26"/>
      <c r="C337" s="26"/>
      <c r="D337" s="30" t="s">
        <v>603</v>
      </c>
      <c r="E337" s="39" t="s">
        <v>604</v>
      </c>
      <c r="F337" s="38">
        <v>1073</v>
      </c>
      <c r="G337" s="40">
        <v>1086</v>
      </c>
      <c r="H337" s="36"/>
      <c r="I337" s="36"/>
      <c r="J337" s="36">
        <f t="shared" si="13"/>
        <v>1086</v>
      </c>
    </row>
    <row r="338" spans="1:10" ht="24" customHeight="1">
      <c r="A338" s="25"/>
      <c r="B338" s="26"/>
      <c r="C338" s="26"/>
      <c r="D338" s="30" t="s">
        <v>605</v>
      </c>
      <c r="E338" s="39" t="s">
        <v>606</v>
      </c>
      <c r="F338" s="38">
        <v>63</v>
      </c>
      <c r="G338" s="40">
        <v>135</v>
      </c>
      <c r="H338" s="36"/>
      <c r="I338" s="36"/>
      <c r="J338" s="36">
        <f t="shared" si="13"/>
        <v>135</v>
      </c>
    </row>
    <row r="339" spans="1:10" ht="24" customHeight="1">
      <c r="A339" s="25"/>
      <c r="B339" s="26"/>
      <c r="C339" s="26"/>
      <c r="D339" s="30" t="s">
        <v>607</v>
      </c>
      <c r="E339" s="39" t="s">
        <v>608</v>
      </c>
      <c r="F339" s="38">
        <v>10</v>
      </c>
      <c r="G339" s="36"/>
      <c r="H339" s="36"/>
      <c r="I339" s="36"/>
      <c r="J339" s="36">
        <f t="shared" si="13"/>
        <v>0</v>
      </c>
    </row>
    <row r="340" spans="1:10" ht="24" customHeight="1">
      <c r="A340" s="25"/>
      <c r="B340" s="26"/>
      <c r="C340" s="26"/>
      <c r="D340" s="30" t="s">
        <v>609</v>
      </c>
      <c r="E340" s="39" t="s">
        <v>610</v>
      </c>
      <c r="F340" s="38">
        <v>53</v>
      </c>
      <c r="G340" s="40">
        <v>31</v>
      </c>
      <c r="H340" s="36"/>
      <c r="I340" s="36"/>
      <c r="J340" s="36">
        <f t="shared" si="13"/>
        <v>31</v>
      </c>
    </row>
    <row r="341" spans="1:10" ht="24" customHeight="1">
      <c r="A341" s="25"/>
      <c r="B341" s="26"/>
      <c r="C341" s="26"/>
      <c r="D341" s="30" t="s">
        <v>611</v>
      </c>
      <c r="E341" s="39" t="s">
        <v>612</v>
      </c>
      <c r="F341" s="36">
        <f>SUM(F342)</f>
        <v>1</v>
      </c>
      <c r="G341" s="36">
        <f>SUM(G342)</f>
        <v>0</v>
      </c>
      <c r="H341" s="36"/>
      <c r="I341" s="36"/>
      <c r="J341" s="36">
        <f t="shared" si="13"/>
        <v>0</v>
      </c>
    </row>
    <row r="342" spans="1:10" ht="24" customHeight="1">
      <c r="A342" s="25"/>
      <c r="B342" s="26"/>
      <c r="C342" s="26"/>
      <c r="D342" s="30" t="s">
        <v>613</v>
      </c>
      <c r="E342" s="39" t="s">
        <v>614</v>
      </c>
      <c r="F342" s="38">
        <v>1</v>
      </c>
      <c r="G342" s="36"/>
      <c r="H342" s="36"/>
      <c r="I342" s="36"/>
      <c r="J342" s="36">
        <f t="shared" si="13"/>
        <v>0</v>
      </c>
    </row>
    <row r="343" spans="1:10" ht="24" customHeight="1">
      <c r="A343" s="25"/>
      <c r="B343" s="26"/>
      <c r="C343" s="26"/>
      <c r="D343" s="30" t="s">
        <v>615</v>
      </c>
      <c r="E343" s="39" t="s">
        <v>616</v>
      </c>
      <c r="F343" s="36">
        <f>SUM(F344)</f>
        <v>383</v>
      </c>
      <c r="G343" s="36">
        <f>SUM(G344)</f>
        <v>0</v>
      </c>
      <c r="H343" s="36"/>
      <c r="I343" s="36"/>
      <c r="J343" s="36">
        <f t="shared" si="13"/>
        <v>0</v>
      </c>
    </row>
    <row r="344" spans="1:10" ht="24" customHeight="1">
      <c r="A344" s="25"/>
      <c r="B344" s="26"/>
      <c r="C344" s="26"/>
      <c r="D344" s="30">
        <v>2111001</v>
      </c>
      <c r="E344" s="39" t="s">
        <v>617</v>
      </c>
      <c r="F344" s="38">
        <v>383</v>
      </c>
      <c r="G344" s="36"/>
      <c r="H344" s="36"/>
      <c r="I344" s="36"/>
      <c r="J344" s="36">
        <f t="shared" si="13"/>
        <v>0</v>
      </c>
    </row>
    <row r="345" spans="1:10" ht="24" customHeight="1">
      <c r="A345" s="25"/>
      <c r="B345" s="26"/>
      <c r="C345" s="26"/>
      <c r="D345" s="30" t="s">
        <v>618</v>
      </c>
      <c r="E345" s="39" t="s">
        <v>619</v>
      </c>
      <c r="F345" s="36">
        <f>SUM(F346:F348)</f>
        <v>178</v>
      </c>
      <c r="G345" s="36">
        <f>SUM(G346:G348)</f>
        <v>81</v>
      </c>
      <c r="H345" s="36"/>
      <c r="I345" s="36"/>
      <c r="J345" s="36">
        <f t="shared" si="13"/>
        <v>81</v>
      </c>
    </row>
    <row r="346" spans="1:10" ht="24" customHeight="1">
      <c r="A346" s="25"/>
      <c r="B346" s="26"/>
      <c r="C346" s="26"/>
      <c r="D346" s="30" t="s">
        <v>620</v>
      </c>
      <c r="E346" s="39" t="s">
        <v>621</v>
      </c>
      <c r="F346" s="38">
        <v>61</v>
      </c>
      <c r="G346" s="40">
        <v>11</v>
      </c>
      <c r="H346" s="36"/>
      <c r="I346" s="36"/>
      <c r="J346" s="36">
        <f t="shared" si="13"/>
        <v>11</v>
      </c>
    </row>
    <row r="347" spans="1:10" ht="24" customHeight="1">
      <c r="A347" s="25"/>
      <c r="B347" s="26"/>
      <c r="C347" s="26"/>
      <c r="D347" s="30" t="s">
        <v>622</v>
      </c>
      <c r="E347" s="39" t="s">
        <v>623</v>
      </c>
      <c r="F347" s="38">
        <v>100</v>
      </c>
      <c r="G347" s="40">
        <v>66</v>
      </c>
      <c r="H347" s="36"/>
      <c r="I347" s="36"/>
      <c r="J347" s="36">
        <f t="shared" si="13"/>
        <v>66</v>
      </c>
    </row>
    <row r="348" spans="1:10" ht="24" customHeight="1">
      <c r="A348" s="25"/>
      <c r="B348" s="26"/>
      <c r="C348" s="26"/>
      <c r="D348" s="30" t="s">
        <v>624</v>
      </c>
      <c r="E348" s="39" t="s">
        <v>625</v>
      </c>
      <c r="F348" s="38">
        <v>17</v>
      </c>
      <c r="G348" s="40">
        <v>4</v>
      </c>
      <c r="H348" s="36"/>
      <c r="I348" s="36"/>
      <c r="J348" s="36">
        <f t="shared" si="13"/>
        <v>4</v>
      </c>
    </row>
    <row r="349" spans="1:10" ht="24" customHeight="1">
      <c r="A349" s="25"/>
      <c r="B349" s="26"/>
      <c r="C349" s="26"/>
      <c r="D349" s="30">
        <v>21113</v>
      </c>
      <c r="E349" s="39" t="s">
        <v>626</v>
      </c>
      <c r="F349" s="43">
        <f>SUM(F350)</f>
        <v>0</v>
      </c>
      <c r="G349" s="43">
        <f>SUM(G350)</f>
        <v>5</v>
      </c>
      <c r="H349" s="36"/>
      <c r="I349" s="36"/>
      <c r="J349" s="36">
        <f t="shared" si="13"/>
        <v>5</v>
      </c>
    </row>
    <row r="350" spans="1:10" ht="24" customHeight="1">
      <c r="A350" s="25"/>
      <c r="B350" s="26"/>
      <c r="C350" s="26"/>
      <c r="D350" s="30">
        <v>2111301</v>
      </c>
      <c r="E350" s="39" t="s">
        <v>627</v>
      </c>
      <c r="F350" s="38"/>
      <c r="G350" s="40">
        <v>5</v>
      </c>
      <c r="H350" s="36"/>
      <c r="I350" s="36"/>
      <c r="J350" s="36">
        <f t="shared" si="13"/>
        <v>5</v>
      </c>
    </row>
    <row r="351" spans="1:10" ht="24" customHeight="1">
      <c r="A351" s="25"/>
      <c r="B351" s="26"/>
      <c r="C351" s="26"/>
      <c r="D351" s="30" t="s">
        <v>628</v>
      </c>
      <c r="E351" s="39" t="s">
        <v>629</v>
      </c>
      <c r="F351" s="36">
        <f aca="true" t="shared" si="14" ref="F351:H351">F352+F360+F363+F365+F367</f>
        <v>14714</v>
      </c>
      <c r="G351" s="36">
        <f t="shared" si="14"/>
        <v>11256</v>
      </c>
      <c r="H351" s="36">
        <f t="shared" si="14"/>
        <v>4</v>
      </c>
      <c r="I351" s="36"/>
      <c r="J351" s="36">
        <f t="shared" si="13"/>
        <v>11260</v>
      </c>
    </row>
    <row r="352" spans="1:10" ht="24" customHeight="1">
      <c r="A352" s="25"/>
      <c r="B352" s="26"/>
      <c r="C352" s="26"/>
      <c r="D352" s="30" t="s">
        <v>630</v>
      </c>
      <c r="E352" s="39" t="s">
        <v>631</v>
      </c>
      <c r="F352" s="36">
        <f>SUM(F353:F359)</f>
        <v>8263</v>
      </c>
      <c r="G352" s="36">
        <f>SUM(G353:G359)</f>
        <v>7634</v>
      </c>
      <c r="H352" s="36"/>
      <c r="I352" s="36"/>
      <c r="J352" s="36">
        <f t="shared" si="13"/>
        <v>7634</v>
      </c>
    </row>
    <row r="353" spans="1:10" ht="24" customHeight="1">
      <c r="A353" s="25"/>
      <c r="B353" s="26"/>
      <c r="C353" s="26"/>
      <c r="D353" s="30" t="s">
        <v>632</v>
      </c>
      <c r="E353" s="39" t="s">
        <v>23</v>
      </c>
      <c r="F353" s="38">
        <v>1159</v>
      </c>
      <c r="G353" s="40">
        <v>1161</v>
      </c>
      <c r="H353" s="36"/>
      <c r="I353" s="36"/>
      <c r="J353" s="36">
        <f t="shared" si="13"/>
        <v>1161</v>
      </c>
    </row>
    <row r="354" spans="1:10" ht="24" customHeight="1">
      <c r="A354" s="25"/>
      <c r="B354" s="26"/>
      <c r="C354" s="26"/>
      <c r="D354" s="30" t="s">
        <v>633</v>
      </c>
      <c r="E354" s="39" t="s">
        <v>26</v>
      </c>
      <c r="F354" s="38">
        <v>324</v>
      </c>
      <c r="G354" s="40">
        <v>251</v>
      </c>
      <c r="H354" s="36"/>
      <c r="I354" s="36"/>
      <c r="J354" s="36">
        <f t="shared" si="13"/>
        <v>251</v>
      </c>
    </row>
    <row r="355" spans="1:10" ht="24" customHeight="1">
      <c r="A355" s="25"/>
      <c r="B355" s="26"/>
      <c r="C355" s="26"/>
      <c r="D355" s="30" t="s">
        <v>634</v>
      </c>
      <c r="E355" s="39" t="s">
        <v>68</v>
      </c>
      <c r="F355" s="38">
        <v>35</v>
      </c>
      <c r="G355" s="36"/>
      <c r="H355" s="36"/>
      <c r="I355" s="36"/>
      <c r="J355" s="36">
        <f t="shared" si="13"/>
        <v>0</v>
      </c>
    </row>
    <row r="356" spans="1:10" ht="24" customHeight="1">
      <c r="A356" s="25"/>
      <c r="B356" s="26"/>
      <c r="C356" s="26"/>
      <c r="D356" s="30" t="s">
        <v>635</v>
      </c>
      <c r="E356" s="39" t="s">
        <v>636</v>
      </c>
      <c r="F356" s="38">
        <v>731</v>
      </c>
      <c r="G356" s="40">
        <v>484</v>
      </c>
      <c r="H356" s="36"/>
      <c r="I356" s="36"/>
      <c r="J356" s="36">
        <f t="shared" si="13"/>
        <v>484</v>
      </c>
    </row>
    <row r="357" spans="1:10" ht="24" customHeight="1">
      <c r="A357" s="25"/>
      <c r="B357" s="26"/>
      <c r="C357" s="26"/>
      <c r="D357" s="30" t="s">
        <v>637</v>
      </c>
      <c r="E357" s="39" t="s">
        <v>638</v>
      </c>
      <c r="F357" s="38">
        <v>1025</v>
      </c>
      <c r="G357" s="40">
        <v>951</v>
      </c>
      <c r="H357" s="36"/>
      <c r="I357" s="36"/>
      <c r="J357" s="36">
        <f t="shared" si="13"/>
        <v>951</v>
      </c>
    </row>
    <row r="358" spans="1:10" ht="24" customHeight="1">
      <c r="A358" s="25"/>
      <c r="B358" s="26"/>
      <c r="C358" s="26"/>
      <c r="D358" s="30" t="s">
        <v>639</v>
      </c>
      <c r="E358" s="39" t="s">
        <v>640</v>
      </c>
      <c r="F358" s="38">
        <v>536</v>
      </c>
      <c r="G358" s="40">
        <v>339</v>
      </c>
      <c r="H358" s="36"/>
      <c r="I358" s="36"/>
      <c r="J358" s="36">
        <f t="shared" si="13"/>
        <v>339</v>
      </c>
    </row>
    <row r="359" spans="1:10" ht="24" customHeight="1">
      <c r="A359" s="25"/>
      <c r="B359" s="26"/>
      <c r="C359" s="26"/>
      <c r="D359" s="30" t="s">
        <v>641</v>
      </c>
      <c r="E359" s="39" t="s">
        <v>642</v>
      </c>
      <c r="F359" s="38">
        <v>4453</v>
      </c>
      <c r="G359" s="40">
        <v>4448</v>
      </c>
      <c r="H359" s="36"/>
      <c r="I359" s="36"/>
      <c r="J359" s="36">
        <f t="shared" si="13"/>
        <v>4448</v>
      </c>
    </row>
    <row r="360" spans="1:10" ht="24" customHeight="1">
      <c r="A360" s="25"/>
      <c r="B360" s="26"/>
      <c r="C360" s="26"/>
      <c r="D360" s="30" t="s">
        <v>643</v>
      </c>
      <c r="E360" s="39" t="s">
        <v>644</v>
      </c>
      <c r="F360" s="36">
        <f aca="true" t="shared" si="15" ref="F360:H360">SUM(F361:F362)</f>
        <v>1916</v>
      </c>
      <c r="G360" s="36">
        <f t="shared" si="15"/>
        <v>1417</v>
      </c>
      <c r="H360" s="36">
        <f t="shared" si="15"/>
        <v>4</v>
      </c>
      <c r="I360" s="36"/>
      <c r="J360" s="36">
        <f t="shared" si="13"/>
        <v>1421</v>
      </c>
    </row>
    <row r="361" spans="1:10" ht="24" customHeight="1">
      <c r="A361" s="25"/>
      <c r="B361" s="26"/>
      <c r="C361" s="26"/>
      <c r="D361" s="30" t="s">
        <v>645</v>
      </c>
      <c r="E361" s="39" t="s">
        <v>646</v>
      </c>
      <c r="F361" s="38">
        <v>1489</v>
      </c>
      <c r="G361" s="40">
        <v>1417</v>
      </c>
      <c r="H361" s="36">
        <v>4</v>
      </c>
      <c r="I361" s="36"/>
      <c r="J361" s="36">
        <f t="shared" si="13"/>
        <v>1421</v>
      </c>
    </row>
    <row r="362" spans="1:10" ht="24" customHeight="1">
      <c r="A362" s="25"/>
      <c r="B362" s="26"/>
      <c r="C362" s="26"/>
      <c r="D362" s="30" t="s">
        <v>647</v>
      </c>
      <c r="E362" s="39" t="s">
        <v>648</v>
      </c>
      <c r="F362" s="38">
        <v>427</v>
      </c>
      <c r="G362" s="36"/>
      <c r="H362" s="36"/>
      <c r="I362" s="36"/>
      <c r="J362" s="36">
        <f t="shared" si="13"/>
        <v>0</v>
      </c>
    </row>
    <row r="363" spans="1:10" ht="24" customHeight="1">
      <c r="A363" s="25"/>
      <c r="B363" s="26"/>
      <c r="C363" s="26"/>
      <c r="D363" s="30" t="s">
        <v>649</v>
      </c>
      <c r="E363" s="39" t="s">
        <v>650</v>
      </c>
      <c r="F363" s="36">
        <f>SUM(F364)</f>
        <v>2198</v>
      </c>
      <c r="G363" s="36">
        <f>SUM(G364)</f>
        <v>2059</v>
      </c>
      <c r="H363" s="36"/>
      <c r="I363" s="36"/>
      <c r="J363" s="36">
        <f t="shared" si="13"/>
        <v>2059</v>
      </c>
    </row>
    <row r="364" spans="1:10" ht="24" customHeight="1">
      <c r="A364" s="25"/>
      <c r="B364" s="26"/>
      <c r="C364" s="26"/>
      <c r="D364" s="30" t="s">
        <v>651</v>
      </c>
      <c r="E364" s="39" t="s">
        <v>652</v>
      </c>
      <c r="F364" s="38">
        <v>2198</v>
      </c>
      <c r="G364" s="40">
        <v>2059</v>
      </c>
      <c r="H364" s="36"/>
      <c r="I364" s="36"/>
      <c r="J364" s="36">
        <f t="shared" si="13"/>
        <v>2059</v>
      </c>
    </row>
    <row r="365" spans="1:10" ht="24" customHeight="1">
      <c r="A365" s="25"/>
      <c r="B365" s="26"/>
      <c r="C365" s="26"/>
      <c r="D365" s="30" t="s">
        <v>653</v>
      </c>
      <c r="E365" s="39" t="s">
        <v>654</v>
      </c>
      <c r="F365" s="36">
        <f>SUM(F366)</f>
        <v>137</v>
      </c>
      <c r="G365" s="36">
        <f>SUM(G366)</f>
        <v>129</v>
      </c>
      <c r="H365" s="36"/>
      <c r="I365" s="36"/>
      <c r="J365" s="36">
        <f t="shared" si="13"/>
        <v>129</v>
      </c>
    </row>
    <row r="366" spans="1:10" ht="24" customHeight="1">
      <c r="A366" s="25"/>
      <c r="B366" s="26"/>
      <c r="C366" s="26"/>
      <c r="D366" s="30" t="s">
        <v>655</v>
      </c>
      <c r="E366" s="39" t="s">
        <v>656</v>
      </c>
      <c r="F366" s="38">
        <v>137</v>
      </c>
      <c r="G366" s="40">
        <v>129</v>
      </c>
      <c r="H366" s="36"/>
      <c r="I366" s="36"/>
      <c r="J366" s="36">
        <f t="shared" si="13"/>
        <v>129</v>
      </c>
    </row>
    <row r="367" spans="1:10" ht="24" customHeight="1">
      <c r="A367" s="25"/>
      <c r="B367" s="26"/>
      <c r="C367" s="26"/>
      <c r="D367" s="30" t="s">
        <v>657</v>
      </c>
      <c r="E367" s="39" t="s">
        <v>658</v>
      </c>
      <c r="F367" s="36">
        <f>SUM(F368)</f>
        <v>2200</v>
      </c>
      <c r="G367" s="36">
        <f>SUM(G368)</f>
        <v>17</v>
      </c>
      <c r="H367" s="36"/>
      <c r="I367" s="36"/>
      <c r="J367" s="36">
        <f t="shared" si="13"/>
        <v>17</v>
      </c>
    </row>
    <row r="368" spans="1:10" ht="24" customHeight="1">
      <c r="A368" s="25"/>
      <c r="B368" s="26"/>
      <c r="C368" s="26"/>
      <c r="D368" s="30" t="s">
        <v>659</v>
      </c>
      <c r="E368" s="39" t="s">
        <v>660</v>
      </c>
      <c r="F368" s="38">
        <v>2200</v>
      </c>
      <c r="G368" s="40">
        <v>17</v>
      </c>
      <c r="H368" s="36"/>
      <c r="I368" s="36"/>
      <c r="J368" s="36">
        <f t="shared" si="13"/>
        <v>17</v>
      </c>
    </row>
    <row r="369" spans="1:10" ht="24" customHeight="1">
      <c r="A369" s="25"/>
      <c r="B369" s="26"/>
      <c r="C369" s="26"/>
      <c r="D369" s="30" t="s">
        <v>661</v>
      </c>
      <c r="E369" s="39" t="s">
        <v>662</v>
      </c>
      <c r="F369" s="36">
        <f>F370+F380+F386+F392+F394+F396+F399</f>
        <v>9618</v>
      </c>
      <c r="G369" s="36">
        <f>G370+G380+G386+G392+G394+G396+G399</f>
        <v>5419</v>
      </c>
      <c r="H369" s="36">
        <f>H370+H380+H386+H392+H394+H396+H399</f>
        <v>30</v>
      </c>
      <c r="I369" s="36"/>
      <c r="J369" s="36">
        <f t="shared" si="13"/>
        <v>5449</v>
      </c>
    </row>
    <row r="370" spans="1:10" ht="24" customHeight="1">
      <c r="A370" s="25"/>
      <c r="B370" s="26"/>
      <c r="C370" s="26"/>
      <c r="D370" s="30" t="s">
        <v>663</v>
      </c>
      <c r="E370" s="39" t="s">
        <v>664</v>
      </c>
      <c r="F370" s="36">
        <f>SUM(F371:F379)</f>
        <v>2322</v>
      </c>
      <c r="G370" s="36">
        <f>SUM(G371:G379)</f>
        <v>1373</v>
      </c>
      <c r="H370" s="36">
        <f>SUM(H371:H379)</f>
        <v>30</v>
      </c>
      <c r="I370" s="36"/>
      <c r="J370" s="36">
        <f t="shared" si="13"/>
        <v>1403</v>
      </c>
    </row>
    <row r="371" spans="1:10" ht="24" customHeight="1">
      <c r="A371" s="25"/>
      <c r="B371" s="26"/>
      <c r="C371" s="26"/>
      <c r="D371" s="30" t="s">
        <v>665</v>
      </c>
      <c r="E371" s="39" t="s">
        <v>23</v>
      </c>
      <c r="F371" s="38">
        <v>512</v>
      </c>
      <c r="G371" s="40">
        <v>450</v>
      </c>
      <c r="H371" s="36"/>
      <c r="I371" s="36"/>
      <c r="J371" s="36">
        <f t="shared" si="13"/>
        <v>450</v>
      </c>
    </row>
    <row r="372" spans="1:10" ht="24" customHeight="1">
      <c r="A372" s="25"/>
      <c r="B372" s="26"/>
      <c r="C372" s="26"/>
      <c r="D372" s="30" t="s">
        <v>666</v>
      </c>
      <c r="E372" s="39" t="s">
        <v>26</v>
      </c>
      <c r="F372" s="38">
        <v>114</v>
      </c>
      <c r="G372" s="40">
        <v>110</v>
      </c>
      <c r="H372" s="36"/>
      <c r="I372" s="36"/>
      <c r="J372" s="36">
        <f t="shared" si="13"/>
        <v>110</v>
      </c>
    </row>
    <row r="373" spans="1:10" ht="24" customHeight="1">
      <c r="A373" s="25"/>
      <c r="B373" s="26"/>
      <c r="C373" s="26"/>
      <c r="D373" s="30">
        <v>2130104</v>
      </c>
      <c r="E373" s="39" t="s">
        <v>38</v>
      </c>
      <c r="F373" s="38"/>
      <c r="G373" s="40">
        <v>18</v>
      </c>
      <c r="H373" s="36"/>
      <c r="I373" s="36"/>
      <c r="J373" s="36">
        <f t="shared" si="13"/>
        <v>18</v>
      </c>
    </row>
    <row r="374" spans="1:10" ht="24" customHeight="1">
      <c r="A374" s="25"/>
      <c r="B374" s="26"/>
      <c r="C374" s="26"/>
      <c r="D374" s="30" t="s">
        <v>667</v>
      </c>
      <c r="E374" s="39" t="s">
        <v>668</v>
      </c>
      <c r="F374" s="38">
        <v>34</v>
      </c>
      <c r="G374" s="40">
        <v>2</v>
      </c>
      <c r="H374" s="36"/>
      <c r="I374" s="36"/>
      <c r="J374" s="36">
        <f t="shared" si="13"/>
        <v>2</v>
      </c>
    </row>
    <row r="375" spans="1:10" ht="24" customHeight="1">
      <c r="A375" s="25"/>
      <c r="B375" s="26"/>
      <c r="C375" s="26"/>
      <c r="D375" s="30">
        <v>2130108</v>
      </c>
      <c r="E375" s="39" t="s">
        <v>669</v>
      </c>
      <c r="F375" s="38"/>
      <c r="G375" s="40">
        <v>4</v>
      </c>
      <c r="H375" s="36"/>
      <c r="I375" s="36"/>
      <c r="J375" s="36">
        <f t="shared" si="13"/>
        <v>4</v>
      </c>
    </row>
    <row r="376" spans="1:10" ht="24" customHeight="1">
      <c r="A376" s="25"/>
      <c r="B376" s="26"/>
      <c r="C376" s="26"/>
      <c r="D376" s="30" t="s">
        <v>670</v>
      </c>
      <c r="E376" s="39" t="s">
        <v>671</v>
      </c>
      <c r="F376" s="38">
        <v>2</v>
      </c>
      <c r="G376" s="40">
        <v>6</v>
      </c>
      <c r="H376" s="36"/>
      <c r="I376" s="36"/>
      <c r="J376" s="36">
        <f t="shared" si="13"/>
        <v>6</v>
      </c>
    </row>
    <row r="377" spans="1:10" ht="24" customHeight="1">
      <c r="A377" s="25"/>
      <c r="B377" s="26"/>
      <c r="C377" s="26"/>
      <c r="D377" s="30" t="s">
        <v>672</v>
      </c>
      <c r="E377" s="39" t="s">
        <v>673</v>
      </c>
      <c r="F377" s="38">
        <v>107</v>
      </c>
      <c r="G377" s="40">
        <v>21</v>
      </c>
      <c r="H377" s="36"/>
      <c r="I377" s="36"/>
      <c r="J377" s="36">
        <f t="shared" si="13"/>
        <v>21</v>
      </c>
    </row>
    <row r="378" spans="1:10" ht="24" customHeight="1">
      <c r="A378" s="25"/>
      <c r="B378" s="26"/>
      <c r="C378" s="26"/>
      <c r="D378" s="30" t="s">
        <v>674</v>
      </c>
      <c r="E378" s="39" t="s">
        <v>675</v>
      </c>
      <c r="F378" s="38">
        <v>1</v>
      </c>
      <c r="G378" s="40">
        <v>12</v>
      </c>
      <c r="H378" s="36"/>
      <c r="I378" s="36"/>
      <c r="J378" s="36">
        <f t="shared" si="13"/>
        <v>12</v>
      </c>
    </row>
    <row r="379" spans="1:10" ht="24" customHeight="1">
      <c r="A379" s="25"/>
      <c r="B379" s="26"/>
      <c r="C379" s="26"/>
      <c r="D379" s="30" t="s">
        <v>676</v>
      </c>
      <c r="E379" s="39" t="s">
        <v>677</v>
      </c>
      <c r="F379" s="38">
        <v>1552</v>
      </c>
      <c r="G379" s="40">
        <v>750</v>
      </c>
      <c r="H379" s="36">
        <v>30</v>
      </c>
      <c r="I379" s="36"/>
      <c r="J379" s="36">
        <f t="shared" si="13"/>
        <v>780</v>
      </c>
    </row>
    <row r="380" spans="1:10" ht="24" customHeight="1">
      <c r="A380" s="25"/>
      <c r="B380" s="26"/>
      <c r="C380" s="26"/>
      <c r="D380" s="30" t="s">
        <v>678</v>
      </c>
      <c r="E380" s="39" t="s">
        <v>679</v>
      </c>
      <c r="F380" s="36">
        <f>SUM(F381:F385)</f>
        <v>501</v>
      </c>
      <c r="G380" s="36">
        <f>SUM(G381:G385)</f>
        <v>379</v>
      </c>
      <c r="H380" s="36"/>
      <c r="I380" s="36"/>
      <c r="J380" s="36">
        <f t="shared" si="13"/>
        <v>379</v>
      </c>
    </row>
    <row r="381" spans="1:10" ht="24" customHeight="1">
      <c r="A381" s="25"/>
      <c r="B381" s="26"/>
      <c r="C381" s="26"/>
      <c r="D381" s="30" t="s">
        <v>680</v>
      </c>
      <c r="E381" s="39" t="s">
        <v>26</v>
      </c>
      <c r="F381" s="38">
        <v>193</v>
      </c>
      <c r="G381" s="40">
        <v>16</v>
      </c>
      <c r="H381" s="36"/>
      <c r="I381" s="36"/>
      <c r="J381" s="36">
        <f t="shared" si="13"/>
        <v>16</v>
      </c>
    </row>
    <row r="382" spans="1:10" ht="24" customHeight="1">
      <c r="A382" s="25"/>
      <c r="B382" s="26"/>
      <c r="C382" s="26"/>
      <c r="D382" s="30" t="s">
        <v>681</v>
      </c>
      <c r="E382" s="39" t="s">
        <v>682</v>
      </c>
      <c r="F382" s="38">
        <v>20</v>
      </c>
      <c r="G382" s="40">
        <v>43</v>
      </c>
      <c r="H382" s="36"/>
      <c r="I382" s="36"/>
      <c r="J382" s="36">
        <f t="shared" si="13"/>
        <v>43</v>
      </c>
    </row>
    <row r="383" spans="1:10" ht="24" customHeight="1">
      <c r="A383" s="25"/>
      <c r="B383" s="26"/>
      <c r="C383" s="26"/>
      <c r="D383" s="30" t="s">
        <v>683</v>
      </c>
      <c r="E383" s="39" t="s">
        <v>684</v>
      </c>
      <c r="F383" s="38">
        <v>237</v>
      </c>
      <c r="G383" s="40">
        <v>175</v>
      </c>
      <c r="H383" s="36"/>
      <c r="I383" s="36"/>
      <c r="J383" s="36">
        <f t="shared" si="13"/>
        <v>175</v>
      </c>
    </row>
    <row r="384" spans="1:10" ht="24" customHeight="1">
      <c r="A384" s="25"/>
      <c r="B384" s="26"/>
      <c r="C384" s="26"/>
      <c r="D384" s="30" t="s">
        <v>685</v>
      </c>
      <c r="E384" s="39" t="s">
        <v>686</v>
      </c>
      <c r="F384" s="38">
        <v>40</v>
      </c>
      <c r="G384" s="40">
        <v>110</v>
      </c>
      <c r="H384" s="36"/>
      <c r="I384" s="36"/>
      <c r="J384" s="36">
        <f t="shared" si="13"/>
        <v>110</v>
      </c>
    </row>
    <row r="385" spans="1:10" ht="24" customHeight="1">
      <c r="A385" s="25"/>
      <c r="B385" s="26"/>
      <c r="C385" s="26"/>
      <c r="D385" s="30" t="s">
        <v>687</v>
      </c>
      <c r="E385" s="39" t="s">
        <v>688</v>
      </c>
      <c r="F385" s="38">
        <v>11</v>
      </c>
      <c r="G385" s="40">
        <v>35</v>
      </c>
      <c r="H385" s="36"/>
      <c r="I385" s="36"/>
      <c r="J385" s="36">
        <f t="shared" si="13"/>
        <v>35</v>
      </c>
    </row>
    <row r="386" spans="1:10" ht="24" customHeight="1">
      <c r="A386" s="25"/>
      <c r="B386" s="26"/>
      <c r="C386" s="26"/>
      <c r="D386" s="30" t="s">
        <v>689</v>
      </c>
      <c r="E386" s="39" t="s">
        <v>690</v>
      </c>
      <c r="F386" s="36">
        <f>SUM(F387:F391)</f>
        <v>2302</v>
      </c>
      <c r="G386" s="36">
        <f>SUM(G387:G391)</f>
        <v>1130</v>
      </c>
      <c r="H386" s="36"/>
      <c r="I386" s="36"/>
      <c r="J386" s="36">
        <f t="shared" si="13"/>
        <v>1130</v>
      </c>
    </row>
    <row r="387" spans="1:10" ht="24" customHeight="1">
      <c r="A387" s="25"/>
      <c r="B387" s="26"/>
      <c r="C387" s="26"/>
      <c r="D387" s="30" t="s">
        <v>691</v>
      </c>
      <c r="E387" s="39" t="s">
        <v>23</v>
      </c>
      <c r="F387" s="38">
        <v>371</v>
      </c>
      <c r="G387" s="40">
        <v>370</v>
      </c>
      <c r="H387" s="36"/>
      <c r="I387" s="36"/>
      <c r="J387" s="36">
        <f t="shared" si="13"/>
        <v>370</v>
      </c>
    </row>
    <row r="388" spans="1:10" ht="24" customHeight="1">
      <c r="A388" s="25"/>
      <c r="B388" s="26"/>
      <c r="C388" s="26"/>
      <c r="D388" s="30" t="s">
        <v>692</v>
      </c>
      <c r="E388" s="39" t="s">
        <v>26</v>
      </c>
      <c r="F388" s="38">
        <v>171</v>
      </c>
      <c r="G388" s="40">
        <v>153</v>
      </c>
      <c r="H388" s="36"/>
      <c r="I388" s="36"/>
      <c r="J388" s="36">
        <f t="shared" si="13"/>
        <v>153</v>
      </c>
    </row>
    <row r="389" spans="1:10" ht="24" customHeight="1">
      <c r="A389" s="25"/>
      <c r="B389" s="26"/>
      <c r="C389" s="26"/>
      <c r="D389" s="30" t="s">
        <v>693</v>
      </c>
      <c r="E389" s="39" t="s">
        <v>694</v>
      </c>
      <c r="F389" s="38">
        <v>110</v>
      </c>
      <c r="G389" s="40">
        <v>3</v>
      </c>
      <c r="H389" s="36"/>
      <c r="I389" s="36"/>
      <c r="J389" s="36">
        <f t="shared" si="13"/>
        <v>3</v>
      </c>
    </row>
    <row r="390" spans="1:10" ht="24" customHeight="1">
      <c r="A390" s="25"/>
      <c r="B390" s="26"/>
      <c r="C390" s="26"/>
      <c r="D390" s="30" t="s">
        <v>695</v>
      </c>
      <c r="E390" s="39" t="s">
        <v>696</v>
      </c>
      <c r="F390" s="38">
        <v>150</v>
      </c>
      <c r="G390" s="40">
        <v>30</v>
      </c>
      <c r="H390" s="36"/>
      <c r="I390" s="36"/>
      <c r="J390" s="36">
        <f t="shared" si="13"/>
        <v>30</v>
      </c>
    </row>
    <row r="391" spans="1:10" ht="24" customHeight="1">
      <c r="A391" s="25"/>
      <c r="B391" s="26"/>
      <c r="C391" s="26"/>
      <c r="D391" s="30" t="s">
        <v>697</v>
      </c>
      <c r="E391" s="39" t="s">
        <v>698</v>
      </c>
      <c r="F391" s="38">
        <v>1500</v>
      </c>
      <c r="G391" s="40">
        <v>574</v>
      </c>
      <c r="H391" s="36"/>
      <c r="I391" s="36"/>
      <c r="J391" s="36">
        <f t="shared" si="13"/>
        <v>574</v>
      </c>
    </row>
    <row r="392" spans="1:10" ht="24" customHeight="1">
      <c r="A392" s="25"/>
      <c r="B392" s="26"/>
      <c r="C392" s="26"/>
      <c r="D392" s="30" t="s">
        <v>699</v>
      </c>
      <c r="E392" s="39" t="s">
        <v>700</v>
      </c>
      <c r="F392" s="36">
        <f>SUM(F393)</f>
        <v>2044</v>
      </c>
      <c r="G392" s="36">
        <f>SUM(G393)</f>
        <v>592</v>
      </c>
      <c r="H392" s="36"/>
      <c r="I392" s="36"/>
      <c r="J392" s="36">
        <f t="shared" si="13"/>
        <v>592</v>
      </c>
    </row>
    <row r="393" spans="1:10" ht="36" customHeight="1">
      <c r="A393" s="25"/>
      <c r="B393" s="26"/>
      <c r="C393" s="26"/>
      <c r="D393" s="30" t="s">
        <v>701</v>
      </c>
      <c r="E393" s="39" t="s">
        <v>702</v>
      </c>
      <c r="F393" s="38">
        <v>2044</v>
      </c>
      <c r="G393" s="36">
        <v>592</v>
      </c>
      <c r="H393" s="36"/>
      <c r="I393" s="36"/>
      <c r="J393" s="36">
        <f aca="true" t="shared" si="16" ref="J393:J456">G393+H393+I393</f>
        <v>592</v>
      </c>
    </row>
    <row r="394" spans="1:10" ht="24" customHeight="1">
      <c r="A394" s="25"/>
      <c r="B394" s="26"/>
      <c r="C394" s="26"/>
      <c r="D394" s="30" t="s">
        <v>703</v>
      </c>
      <c r="E394" s="39" t="s">
        <v>704</v>
      </c>
      <c r="F394" s="36">
        <f>SUM(F395)</f>
        <v>2140</v>
      </c>
      <c r="G394" s="36">
        <f>SUM(G395)</f>
        <v>1829</v>
      </c>
      <c r="H394" s="36"/>
      <c r="I394" s="36"/>
      <c r="J394" s="36">
        <f t="shared" si="16"/>
        <v>1829</v>
      </c>
    </row>
    <row r="395" spans="1:10" ht="24" customHeight="1">
      <c r="A395" s="25"/>
      <c r="B395" s="26"/>
      <c r="C395" s="26"/>
      <c r="D395" s="30" t="s">
        <v>705</v>
      </c>
      <c r="E395" s="39" t="s">
        <v>706</v>
      </c>
      <c r="F395" s="38">
        <v>2140</v>
      </c>
      <c r="G395" s="40">
        <v>1829</v>
      </c>
      <c r="H395" s="36"/>
      <c r="I395" s="36"/>
      <c r="J395" s="36">
        <f t="shared" si="16"/>
        <v>1829</v>
      </c>
    </row>
    <row r="396" spans="1:10" ht="24" customHeight="1">
      <c r="A396" s="25"/>
      <c r="B396" s="26"/>
      <c r="C396" s="26"/>
      <c r="D396" s="30" t="s">
        <v>707</v>
      </c>
      <c r="E396" s="39" t="s">
        <v>708</v>
      </c>
      <c r="F396" s="36">
        <f>SUM(F397:F398)</f>
        <v>274</v>
      </c>
      <c r="G396" s="36">
        <f>SUM(G397:G398)</f>
        <v>101</v>
      </c>
      <c r="H396" s="36"/>
      <c r="I396" s="36"/>
      <c r="J396" s="36">
        <f t="shared" si="16"/>
        <v>101</v>
      </c>
    </row>
    <row r="397" spans="1:10" ht="24" customHeight="1">
      <c r="A397" s="44"/>
      <c r="B397" s="26"/>
      <c r="C397" s="26"/>
      <c r="D397" s="30" t="s">
        <v>709</v>
      </c>
      <c r="E397" s="39" t="s">
        <v>710</v>
      </c>
      <c r="F397" s="38">
        <v>230</v>
      </c>
      <c r="G397" s="40">
        <v>6</v>
      </c>
      <c r="H397" s="36"/>
      <c r="I397" s="36"/>
      <c r="J397" s="36">
        <f t="shared" si="16"/>
        <v>6</v>
      </c>
    </row>
    <row r="398" spans="1:10" ht="24" customHeight="1">
      <c r="A398" s="25"/>
      <c r="B398" s="26"/>
      <c r="C398" s="26"/>
      <c r="D398" s="30" t="s">
        <v>711</v>
      </c>
      <c r="E398" s="39" t="s">
        <v>712</v>
      </c>
      <c r="F398" s="38">
        <v>44</v>
      </c>
      <c r="G398" s="40">
        <v>95</v>
      </c>
      <c r="H398" s="36"/>
      <c r="I398" s="36"/>
      <c r="J398" s="36">
        <f t="shared" si="16"/>
        <v>95</v>
      </c>
    </row>
    <row r="399" spans="1:10" ht="24" customHeight="1">
      <c r="A399" s="25"/>
      <c r="B399" s="26"/>
      <c r="C399" s="26"/>
      <c r="D399" s="30" t="s">
        <v>713</v>
      </c>
      <c r="E399" s="39" t="s">
        <v>714</v>
      </c>
      <c r="F399" s="40">
        <f>SUM(F400)</f>
        <v>35</v>
      </c>
      <c r="G399" s="40">
        <f>SUM(G400)</f>
        <v>15</v>
      </c>
      <c r="H399" s="36"/>
      <c r="I399" s="36"/>
      <c r="J399" s="36">
        <f t="shared" si="16"/>
        <v>15</v>
      </c>
    </row>
    <row r="400" spans="1:10" ht="24" customHeight="1">
      <c r="A400" s="25"/>
      <c r="B400" s="26"/>
      <c r="C400" s="26"/>
      <c r="D400" s="30" t="s">
        <v>715</v>
      </c>
      <c r="E400" s="39" t="s">
        <v>716</v>
      </c>
      <c r="F400" s="38">
        <v>35</v>
      </c>
      <c r="G400" s="40">
        <v>15</v>
      </c>
      <c r="H400" s="36"/>
      <c r="I400" s="36"/>
      <c r="J400" s="36">
        <f t="shared" si="16"/>
        <v>15</v>
      </c>
    </row>
    <row r="401" spans="1:10" ht="24" customHeight="1">
      <c r="A401" s="25"/>
      <c r="B401" s="26"/>
      <c r="C401" s="26"/>
      <c r="D401" s="30" t="s">
        <v>717</v>
      </c>
      <c r="E401" s="39" t="s">
        <v>718</v>
      </c>
      <c r="F401" s="36">
        <f>F402+F408</f>
        <v>3288</v>
      </c>
      <c r="G401" s="36">
        <f>G402+G408</f>
        <v>1213</v>
      </c>
      <c r="H401" s="36"/>
      <c r="I401" s="36"/>
      <c r="J401" s="36">
        <f t="shared" si="16"/>
        <v>1213</v>
      </c>
    </row>
    <row r="402" spans="1:10" ht="24" customHeight="1">
      <c r="A402" s="25"/>
      <c r="B402" s="26"/>
      <c r="C402" s="26"/>
      <c r="D402" s="30" t="s">
        <v>719</v>
      </c>
      <c r="E402" s="39" t="s">
        <v>720</v>
      </c>
      <c r="F402" s="36">
        <f>SUM(F403:F407)</f>
        <v>3218</v>
      </c>
      <c r="G402" s="36">
        <f>SUM(G403:G407)</f>
        <v>1213</v>
      </c>
      <c r="H402" s="36"/>
      <c r="I402" s="36"/>
      <c r="J402" s="36">
        <f t="shared" si="16"/>
        <v>1213</v>
      </c>
    </row>
    <row r="403" spans="1:10" ht="24" customHeight="1">
      <c r="A403" s="25"/>
      <c r="B403" s="26"/>
      <c r="C403" s="26"/>
      <c r="D403" s="30" t="s">
        <v>721</v>
      </c>
      <c r="E403" s="39" t="s">
        <v>26</v>
      </c>
      <c r="F403" s="38">
        <v>60</v>
      </c>
      <c r="G403" s="36"/>
      <c r="H403" s="36"/>
      <c r="I403" s="36"/>
      <c r="J403" s="36">
        <f t="shared" si="16"/>
        <v>0</v>
      </c>
    </row>
    <row r="404" spans="1:10" ht="24" customHeight="1">
      <c r="A404" s="25"/>
      <c r="B404" s="26"/>
      <c r="C404" s="26"/>
      <c r="D404" s="30" t="s">
        <v>722</v>
      </c>
      <c r="E404" s="39" t="s">
        <v>723</v>
      </c>
      <c r="F404" s="38">
        <v>215</v>
      </c>
      <c r="G404" s="40">
        <v>63</v>
      </c>
      <c r="H404" s="36"/>
      <c r="I404" s="36"/>
      <c r="J404" s="36">
        <f t="shared" si="16"/>
        <v>63</v>
      </c>
    </row>
    <row r="405" spans="1:10" ht="24" customHeight="1">
      <c r="A405" s="25"/>
      <c r="B405" s="26"/>
      <c r="C405" s="26"/>
      <c r="D405" s="30" t="s">
        <v>724</v>
      </c>
      <c r="E405" s="39" t="s">
        <v>725</v>
      </c>
      <c r="F405" s="38">
        <v>1145</v>
      </c>
      <c r="G405" s="40">
        <v>272</v>
      </c>
      <c r="H405" s="36"/>
      <c r="I405" s="36"/>
      <c r="J405" s="36">
        <f t="shared" si="16"/>
        <v>272</v>
      </c>
    </row>
    <row r="406" spans="1:10" ht="24" customHeight="1">
      <c r="A406" s="25"/>
      <c r="B406" s="26"/>
      <c r="C406" s="26"/>
      <c r="D406" s="30" t="s">
        <v>726</v>
      </c>
      <c r="E406" s="39" t="s">
        <v>727</v>
      </c>
      <c r="F406" s="38">
        <v>1541</v>
      </c>
      <c r="G406" s="40">
        <v>841</v>
      </c>
      <c r="H406" s="36"/>
      <c r="I406" s="36"/>
      <c r="J406" s="36">
        <f t="shared" si="16"/>
        <v>841</v>
      </c>
    </row>
    <row r="407" spans="1:10" ht="24" customHeight="1">
      <c r="A407" s="25"/>
      <c r="B407" s="26"/>
      <c r="C407" s="26"/>
      <c r="D407" s="30" t="s">
        <v>728</v>
      </c>
      <c r="E407" s="39" t="s">
        <v>729</v>
      </c>
      <c r="F407" s="38">
        <v>257</v>
      </c>
      <c r="G407" s="40">
        <v>37</v>
      </c>
      <c r="H407" s="36"/>
      <c r="I407" s="36"/>
      <c r="J407" s="36">
        <f t="shared" si="16"/>
        <v>37</v>
      </c>
    </row>
    <row r="408" spans="1:10" ht="24" customHeight="1">
      <c r="A408" s="25"/>
      <c r="B408" s="26"/>
      <c r="C408" s="26"/>
      <c r="D408" s="30" t="s">
        <v>730</v>
      </c>
      <c r="E408" s="39" t="s">
        <v>731</v>
      </c>
      <c r="F408" s="36">
        <f>SUM(F409)</f>
        <v>70</v>
      </c>
      <c r="G408" s="36">
        <f>SUM(G409)</f>
        <v>0</v>
      </c>
      <c r="H408" s="36"/>
      <c r="I408" s="36"/>
      <c r="J408" s="36">
        <f t="shared" si="16"/>
        <v>0</v>
      </c>
    </row>
    <row r="409" spans="1:10" ht="33" customHeight="1">
      <c r="A409" s="25"/>
      <c r="B409" s="26"/>
      <c r="C409" s="26"/>
      <c r="D409" s="30" t="s">
        <v>732</v>
      </c>
      <c r="E409" s="39" t="s">
        <v>733</v>
      </c>
      <c r="F409" s="38">
        <v>70</v>
      </c>
      <c r="G409" s="36"/>
      <c r="H409" s="36"/>
      <c r="I409" s="36"/>
      <c r="J409" s="36">
        <f t="shared" si="16"/>
        <v>0</v>
      </c>
    </row>
    <row r="410" spans="1:10" ht="24" customHeight="1">
      <c r="A410" s="25"/>
      <c r="B410" s="26"/>
      <c r="C410" s="26"/>
      <c r="D410" s="30" t="s">
        <v>734</v>
      </c>
      <c r="E410" s="39" t="s">
        <v>735</v>
      </c>
      <c r="F410" s="36">
        <f>F411+F414+F419</f>
        <v>12922</v>
      </c>
      <c r="G410" s="36">
        <f>G411+G414+G419</f>
        <v>2163</v>
      </c>
      <c r="H410" s="36"/>
      <c r="I410" s="36"/>
      <c r="J410" s="36">
        <f t="shared" si="16"/>
        <v>2163</v>
      </c>
    </row>
    <row r="411" spans="1:10" ht="24" customHeight="1">
      <c r="A411" s="25"/>
      <c r="B411" s="26"/>
      <c r="C411" s="26"/>
      <c r="D411" s="30" t="s">
        <v>736</v>
      </c>
      <c r="E411" s="39" t="s">
        <v>737</v>
      </c>
      <c r="F411" s="36">
        <f>SUM(F412:F413)</f>
        <v>3058</v>
      </c>
      <c r="G411" s="36">
        <f>SUM(G412:G413)</f>
        <v>592</v>
      </c>
      <c r="H411" s="36"/>
      <c r="I411" s="36"/>
      <c r="J411" s="36">
        <f t="shared" si="16"/>
        <v>592</v>
      </c>
    </row>
    <row r="412" spans="1:10" ht="24" customHeight="1">
      <c r="A412" s="25"/>
      <c r="B412" s="26"/>
      <c r="C412" s="26"/>
      <c r="D412" s="30" t="s">
        <v>738</v>
      </c>
      <c r="E412" s="39" t="s">
        <v>739</v>
      </c>
      <c r="F412" s="38">
        <v>2445</v>
      </c>
      <c r="G412" s="40">
        <v>235</v>
      </c>
      <c r="H412" s="36"/>
      <c r="I412" s="36"/>
      <c r="J412" s="36">
        <f t="shared" si="16"/>
        <v>235</v>
      </c>
    </row>
    <row r="413" spans="1:10" ht="24" customHeight="1">
      <c r="A413" s="25"/>
      <c r="B413" s="26"/>
      <c r="C413" s="26"/>
      <c r="D413" s="30" t="s">
        <v>740</v>
      </c>
      <c r="E413" s="39" t="s">
        <v>741</v>
      </c>
      <c r="F413" s="38">
        <v>613</v>
      </c>
      <c r="G413" s="40">
        <v>357</v>
      </c>
      <c r="H413" s="36"/>
      <c r="I413" s="36"/>
      <c r="J413" s="36">
        <f t="shared" si="16"/>
        <v>357</v>
      </c>
    </row>
    <row r="414" spans="1:10" ht="24" customHeight="1">
      <c r="A414" s="25"/>
      <c r="B414" s="26"/>
      <c r="C414" s="26"/>
      <c r="D414" s="30" t="s">
        <v>742</v>
      </c>
      <c r="E414" s="39" t="s">
        <v>743</v>
      </c>
      <c r="F414" s="36">
        <f>SUM(F415:F418)</f>
        <v>6967</v>
      </c>
      <c r="G414" s="36">
        <f>SUM(G415:G418)</f>
        <v>1028</v>
      </c>
      <c r="H414" s="36"/>
      <c r="I414" s="36"/>
      <c r="J414" s="36">
        <f t="shared" si="16"/>
        <v>1028</v>
      </c>
    </row>
    <row r="415" spans="1:10" ht="24" customHeight="1">
      <c r="A415" s="25"/>
      <c r="B415" s="26"/>
      <c r="C415" s="26"/>
      <c r="D415" s="30" t="s">
        <v>744</v>
      </c>
      <c r="E415" s="39" t="s">
        <v>23</v>
      </c>
      <c r="F415" s="38">
        <v>225</v>
      </c>
      <c r="G415" s="40">
        <v>215</v>
      </c>
      <c r="H415" s="36"/>
      <c r="I415" s="36"/>
      <c r="J415" s="36">
        <f t="shared" si="16"/>
        <v>215</v>
      </c>
    </row>
    <row r="416" spans="1:10" ht="24" customHeight="1">
      <c r="A416" s="25"/>
      <c r="B416" s="26"/>
      <c r="C416" s="26"/>
      <c r="D416" s="30" t="s">
        <v>745</v>
      </c>
      <c r="E416" s="39" t="s">
        <v>26</v>
      </c>
      <c r="F416" s="38">
        <v>56</v>
      </c>
      <c r="G416" s="40">
        <v>19</v>
      </c>
      <c r="H416" s="36"/>
      <c r="I416" s="36"/>
      <c r="J416" s="36">
        <f t="shared" si="16"/>
        <v>19</v>
      </c>
    </row>
    <row r="417" spans="1:10" ht="24" customHeight="1">
      <c r="A417" s="25"/>
      <c r="B417" s="26"/>
      <c r="C417" s="26"/>
      <c r="D417" s="30" t="s">
        <v>746</v>
      </c>
      <c r="E417" s="39" t="s">
        <v>68</v>
      </c>
      <c r="F417" s="38">
        <v>15</v>
      </c>
      <c r="G417" s="40">
        <v>9</v>
      </c>
      <c r="H417" s="36"/>
      <c r="I417" s="36"/>
      <c r="J417" s="36">
        <f t="shared" si="16"/>
        <v>9</v>
      </c>
    </row>
    <row r="418" spans="1:10" ht="24" customHeight="1">
      <c r="A418" s="25"/>
      <c r="B418" s="26"/>
      <c r="C418" s="26"/>
      <c r="D418" s="30" t="s">
        <v>747</v>
      </c>
      <c r="E418" s="39" t="s">
        <v>748</v>
      </c>
      <c r="F418" s="38">
        <v>6671</v>
      </c>
      <c r="G418" s="40">
        <v>785</v>
      </c>
      <c r="H418" s="36"/>
      <c r="I418" s="36"/>
      <c r="J418" s="36">
        <f t="shared" si="16"/>
        <v>785</v>
      </c>
    </row>
    <row r="419" spans="1:10" ht="24" customHeight="1">
      <c r="A419" s="25"/>
      <c r="B419" s="26"/>
      <c r="C419" s="26"/>
      <c r="D419" s="30" t="s">
        <v>749</v>
      </c>
      <c r="E419" s="39" t="s">
        <v>750</v>
      </c>
      <c r="F419" s="36">
        <f>SUM(F420)</f>
        <v>2897</v>
      </c>
      <c r="G419" s="36">
        <f>SUM(G420)</f>
        <v>543</v>
      </c>
      <c r="H419" s="36"/>
      <c r="I419" s="36"/>
      <c r="J419" s="36">
        <f t="shared" si="16"/>
        <v>543</v>
      </c>
    </row>
    <row r="420" spans="1:10" ht="24" customHeight="1">
      <c r="A420" s="25"/>
      <c r="B420" s="26"/>
      <c r="C420" s="26"/>
      <c r="D420" s="30" t="s">
        <v>751</v>
      </c>
      <c r="E420" s="39" t="s">
        <v>752</v>
      </c>
      <c r="F420" s="38">
        <v>2897</v>
      </c>
      <c r="G420" s="40">
        <v>543</v>
      </c>
      <c r="H420" s="36"/>
      <c r="I420" s="36"/>
      <c r="J420" s="36">
        <f t="shared" si="16"/>
        <v>543</v>
      </c>
    </row>
    <row r="421" spans="1:10" ht="24" customHeight="1">
      <c r="A421" s="25"/>
      <c r="B421" s="26"/>
      <c r="C421" s="26"/>
      <c r="D421" s="30" t="s">
        <v>753</v>
      </c>
      <c r="E421" s="39" t="s">
        <v>754</v>
      </c>
      <c r="F421" s="36">
        <f>F422+F424+F426</f>
        <v>3341</v>
      </c>
      <c r="G421" s="36">
        <f>G422+G424+G426</f>
        <v>1843</v>
      </c>
      <c r="H421" s="36"/>
      <c r="I421" s="36"/>
      <c r="J421" s="36">
        <f t="shared" si="16"/>
        <v>1843</v>
      </c>
    </row>
    <row r="422" spans="1:10" ht="24" customHeight="1">
      <c r="A422" s="25"/>
      <c r="B422" s="26"/>
      <c r="C422" s="26"/>
      <c r="D422" s="30" t="s">
        <v>755</v>
      </c>
      <c r="E422" s="39" t="s">
        <v>756</v>
      </c>
      <c r="F422" s="36">
        <f>SUM(F423)</f>
        <v>980</v>
      </c>
      <c r="G422" s="36">
        <f>SUM(G423)</f>
        <v>1316</v>
      </c>
      <c r="H422" s="36"/>
      <c r="I422" s="36"/>
      <c r="J422" s="36">
        <f t="shared" si="16"/>
        <v>1316</v>
      </c>
    </row>
    <row r="423" spans="1:10" ht="24" customHeight="1">
      <c r="A423" s="25"/>
      <c r="B423" s="26"/>
      <c r="C423" s="26"/>
      <c r="D423" s="30" t="s">
        <v>757</v>
      </c>
      <c r="E423" s="39" t="s">
        <v>758</v>
      </c>
      <c r="F423" s="38">
        <v>980</v>
      </c>
      <c r="G423" s="40">
        <v>1316</v>
      </c>
      <c r="H423" s="36"/>
      <c r="I423" s="36"/>
      <c r="J423" s="36">
        <f t="shared" si="16"/>
        <v>1316</v>
      </c>
    </row>
    <row r="424" spans="1:10" ht="24" customHeight="1">
      <c r="A424" s="25"/>
      <c r="B424" s="26"/>
      <c r="C424" s="26"/>
      <c r="D424" s="30" t="s">
        <v>759</v>
      </c>
      <c r="E424" s="39" t="s">
        <v>760</v>
      </c>
      <c r="F424" s="36">
        <f>SUM(F425)</f>
        <v>1744</v>
      </c>
      <c r="G424" s="36">
        <f>SUM(G425)</f>
        <v>259</v>
      </c>
      <c r="H424" s="36"/>
      <c r="I424" s="36"/>
      <c r="J424" s="36">
        <f t="shared" si="16"/>
        <v>259</v>
      </c>
    </row>
    <row r="425" spans="1:10" ht="24" customHeight="1">
      <c r="A425" s="25"/>
      <c r="B425" s="26"/>
      <c r="C425" s="26"/>
      <c r="D425" s="30" t="s">
        <v>761</v>
      </c>
      <c r="E425" s="39" t="s">
        <v>762</v>
      </c>
      <c r="F425" s="38">
        <v>1744</v>
      </c>
      <c r="G425" s="40">
        <v>259</v>
      </c>
      <c r="H425" s="36"/>
      <c r="I425" s="36"/>
      <c r="J425" s="36">
        <f t="shared" si="16"/>
        <v>259</v>
      </c>
    </row>
    <row r="426" spans="1:10" ht="24" customHeight="1">
      <c r="A426" s="25"/>
      <c r="B426" s="26"/>
      <c r="C426" s="26"/>
      <c r="D426" s="30" t="s">
        <v>763</v>
      </c>
      <c r="E426" s="39" t="s">
        <v>764</v>
      </c>
      <c r="F426" s="36">
        <f>SUM(F427)</f>
        <v>617</v>
      </c>
      <c r="G426" s="36">
        <f>SUM(G427)</f>
        <v>268</v>
      </c>
      <c r="H426" s="36"/>
      <c r="I426" s="36"/>
      <c r="J426" s="36">
        <f t="shared" si="16"/>
        <v>268</v>
      </c>
    </row>
    <row r="427" spans="1:10" ht="24" customHeight="1">
      <c r="A427" s="25"/>
      <c r="B427" s="26"/>
      <c r="C427" s="26"/>
      <c r="D427" s="30" t="s">
        <v>765</v>
      </c>
      <c r="E427" s="39" t="s">
        <v>766</v>
      </c>
      <c r="F427" s="38">
        <v>617</v>
      </c>
      <c r="G427" s="40">
        <v>268</v>
      </c>
      <c r="H427" s="36"/>
      <c r="I427" s="36"/>
      <c r="J427" s="36">
        <f t="shared" si="16"/>
        <v>268</v>
      </c>
    </row>
    <row r="428" spans="1:10" ht="24" customHeight="1">
      <c r="A428" s="25"/>
      <c r="B428" s="26"/>
      <c r="C428" s="26"/>
      <c r="D428" s="30" t="s">
        <v>767</v>
      </c>
      <c r="E428" s="39" t="s">
        <v>768</v>
      </c>
      <c r="F428" s="36">
        <f>F429+F431</f>
        <v>701</v>
      </c>
      <c r="G428" s="36">
        <f>G429+G431</f>
        <v>54</v>
      </c>
      <c r="H428" s="36"/>
      <c r="I428" s="36"/>
      <c r="J428" s="36">
        <f t="shared" si="16"/>
        <v>54</v>
      </c>
    </row>
    <row r="429" spans="1:10" ht="24" customHeight="1">
      <c r="A429" s="25"/>
      <c r="B429" s="26"/>
      <c r="C429" s="26"/>
      <c r="D429" s="30" t="s">
        <v>769</v>
      </c>
      <c r="E429" s="39" t="s">
        <v>770</v>
      </c>
      <c r="F429" s="36">
        <f>SUM(F430)</f>
        <v>358</v>
      </c>
      <c r="G429" s="36">
        <f>SUM(G430)</f>
        <v>15</v>
      </c>
      <c r="H429" s="36"/>
      <c r="I429" s="36"/>
      <c r="J429" s="36">
        <f t="shared" si="16"/>
        <v>15</v>
      </c>
    </row>
    <row r="430" spans="1:10" ht="24" customHeight="1">
      <c r="A430" s="25"/>
      <c r="B430" s="26"/>
      <c r="C430" s="26"/>
      <c r="D430" s="30" t="s">
        <v>771</v>
      </c>
      <c r="E430" s="39" t="s">
        <v>772</v>
      </c>
      <c r="F430" s="38">
        <v>358</v>
      </c>
      <c r="G430" s="40">
        <v>15</v>
      </c>
      <c r="H430" s="36"/>
      <c r="I430" s="36"/>
      <c r="J430" s="36">
        <f t="shared" si="16"/>
        <v>15</v>
      </c>
    </row>
    <row r="431" spans="1:10" ht="24" customHeight="1">
      <c r="A431" s="25"/>
      <c r="B431" s="26"/>
      <c r="C431" s="26"/>
      <c r="D431" s="30" t="s">
        <v>773</v>
      </c>
      <c r="E431" s="39" t="s">
        <v>774</v>
      </c>
      <c r="F431" s="36">
        <f>SUM(F432)</f>
        <v>343</v>
      </c>
      <c r="G431" s="36">
        <f>SUM(G432)</f>
        <v>39</v>
      </c>
      <c r="H431" s="36"/>
      <c r="I431" s="36"/>
      <c r="J431" s="36">
        <f t="shared" si="16"/>
        <v>39</v>
      </c>
    </row>
    <row r="432" spans="1:10" ht="24" customHeight="1">
      <c r="A432" s="25"/>
      <c r="B432" s="26"/>
      <c r="C432" s="26"/>
      <c r="D432" s="30" t="s">
        <v>775</v>
      </c>
      <c r="E432" s="39" t="s">
        <v>776</v>
      </c>
      <c r="F432" s="38">
        <v>343</v>
      </c>
      <c r="G432" s="40">
        <v>39</v>
      </c>
      <c r="H432" s="36"/>
      <c r="I432" s="36"/>
      <c r="J432" s="36">
        <f t="shared" si="16"/>
        <v>39</v>
      </c>
    </row>
    <row r="433" spans="1:10" ht="24" customHeight="1">
      <c r="A433" s="25"/>
      <c r="B433" s="26"/>
      <c r="C433" s="26"/>
      <c r="D433" s="30" t="s">
        <v>777</v>
      </c>
      <c r="E433" s="39" t="s">
        <v>778</v>
      </c>
      <c r="F433" s="36">
        <f>F434+F444</f>
        <v>2991</v>
      </c>
      <c r="G433" s="36">
        <f>G434+G444</f>
        <v>1452</v>
      </c>
      <c r="H433" s="36"/>
      <c r="I433" s="36"/>
      <c r="J433" s="36">
        <f t="shared" si="16"/>
        <v>1452</v>
      </c>
    </row>
    <row r="434" spans="1:10" ht="24" customHeight="1">
      <c r="A434" s="25"/>
      <c r="B434" s="26"/>
      <c r="C434" s="26"/>
      <c r="D434" s="30" t="s">
        <v>779</v>
      </c>
      <c r="E434" s="39" t="s">
        <v>780</v>
      </c>
      <c r="F434" s="36">
        <f>SUM(F435:F443)</f>
        <v>2791</v>
      </c>
      <c r="G434" s="36">
        <f>SUM(G435:G443)</f>
        <v>1452</v>
      </c>
      <c r="H434" s="36"/>
      <c r="I434" s="36"/>
      <c r="J434" s="36">
        <f t="shared" si="16"/>
        <v>1452</v>
      </c>
    </row>
    <row r="435" spans="1:10" ht="24" customHeight="1">
      <c r="A435" s="25"/>
      <c r="B435" s="26"/>
      <c r="C435" s="26"/>
      <c r="D435" s="30" t="s">
        <v>781</v>
      </c>
      <c r="E435" s="39" t="s">
        <v>23</v>
      </c>
      <c r="F435" s="38">
        <v>153</v>
      </c>
      <c r="G435" s="40">
        <v>481</v>
      </c>
      <c r="H435" s="36"/>
      <c r="I435" s="36"/>
      <c r="J435" s="36">
        <f t="shared" si="16"/>
        <v>481</v>
      </c>
    </row>
    <row r="436" spans="1:10" ht="24" customHeight="1">
      <c r="A436" s="25"/>
      <c r="B436" s="26"/>
      <c r="C436" s="26"/>
      <c r="D436" s="30" t="s">
        <v>782</v>
      </c>
      <c r="E436" s="39" t="s">
        <v>26</v>
      </c>
      <c r="F436" s="38">
        <v>862</v>
      </c>
      <c r="G436" s="40">
        <v>289</v>
      </c>
      <c r="H436" s="36"/>
      <c r="I436" s="36"/>
      <c r="J436" s="36">
        <f t="shared" si="16"/>
        <v>289</v>
      </c>
    </row>
    <row r="437" spans="1:10" ht="24" customHeight="1">
      <c r="A437" s="25"/>
      <c r="B437" s="26"/>
      <c r="C437" s="26"/>
      <c r="D437" s="30" t="s">
        <v>783</v>
      </c>
      <c r="E437" s="39" t="s">
        <v>784</v>
      </c>
      <c r="F437" s="38">
        <v>30</v>
      </c>
      <c r="G437" s="36"/>
      <c r="H437" s="36"/>
      <c r="I437" s="36"/>
      <c r="J437" s="36">
        <f t="shared" si="16"/>
        <v>0</v>
      </c>
    </row>
    <row r="438" spans="1:10" ht="24" customHeight="1">
      <c r="A438" s="25"/>
      <c r="B438" s="26"/>
      <c r="C438" s="26"/>
      <c r="D438" s="30" t="s">
        <v>785</v>
      </c>
      <c r="E438" s="39" t="s">
        <v>786</v>
      </c>
      <c r="F438" s="38">
        <v>200</v>
      </c>
      <c r="G438" s="40">
        <v>52</v>
      </c>
      <c r="H438" s="36"/>
      <c r="I438" s="36"/>
      <c r="J438" s="36">
        <f t="shared" si="16"/>
        <v>52</v>
      </c>
    </row>
    <row r="439" spans="1:10" ht="24" customHeight="1">
      <c r="A439" s="25"/>
      <c r="B439" s="26"/>
      <c r="C439" s="26"/>
      <c r="D439" s="30" t="s">
        <v>787</v>
      </c>
      <c r="E439" s="39" t="s">
        <v>788</v>
      </c>
      <c r="F439" s="38">
        <v>680</v>
      </c>
      <c r="G439" s="40">
        <v>100</v>
      </c>
      <c r="H439" s="36"/>
      <c r="I439" s="36"/>
      <c r="J439" s="36">
        <f t="shared" si="16"/>
        <v>100</v>
      </c>
    </row>
    <row r="440" spans="1:10" ht="24" customHeight="1">
      <c r="A440" s="25"/>
      <c r="B440" s="26"/>
      <c r="C440" s="26"/>
      <c r="D440" s="30" t="s">
        <v>789</v>
      </c>
      <c r="E440" s="39" t="s">
        <v>790</v>
      </c>
      <c r="F440" s="38">
        <v>366</v>
      </c>
      <c r="G440" s="40">
        <v>173</v>
      </c>
      <c r="H440" s="36"/>
      <c r="I440" s="36"/>
      <c r="J440" s="36">
        <f t="shared" si="16"/>
        <v>173</v>
      </c>
    </row>
    <row r="441" spans="1:10" ht="24" customHeight="1">
      <c r="A441" s="25"/>
      <c r="B441" s="26"/>
      <c r="C441" s="26"/>
      <c r="D441" s="30" t="s">
        <v>791</v>
      </c>
      <c r="E441" s="39" t="s">
        <v>792</v>
      </c>
      <c r="F441" s="38">
        <v>20</v>
      </c>
      <c r="G441" s="36"/>
      <c r="H441" s="36"/>
      <c r="I441" s="36"/>
      <c r="J441" s="36">
        <f t="shared" si="16"/>
        <v>0</v>
      </c>
    </row>
    <row r="442" spans="1:10" ht="24" customHeight="1">
      <c r="A442" s="25"/>
      <c r="B442" s="26"/>
      <c r="C442" s="26"/>
      <c r="D442" s="30" t="s">
        <v>793</v>
      </c>
      <c r="E442" s="39" t="s">
        <v>38</v>
      </c>
      <c r="F442" s="38">
        <v>480</v>
      </c>
      <c r="G442" s="40">
        <v>327</v>
      </c>
      <c r="H442" s="36"/>
      <c r="I442" s="36"/>
      <c r="J442" s="36">
        <f t="shared" si="16"/>
        <v>327</v>
      </c>
    </row>
    <row r="443" spans="1:10" ht="24" customHeight="1">
      <c r="A443" s="25"/>
      <c r="B443" s="26"/>
      <c r="C443" s="26"/>
      <c r="D443" s="30">
        <v>2200199</v>
      </c>
      <c r="E443" s="39" t="s">
        <v>794</v>
      </c>
      <c r="F443" s="38"/>
      <c r="G443" s="40">
        <v>30</v>
      </c>
      <c r="H443" s="36"/>
      <c r="I443" s="36"/>
      <c r="J443" s="36">
        <f t="shared" si="16"/>
        <v>30</v>
      </c>
    </row>
    <row r="444" spans="1:10" ht="24" customHeight="1">
      <c r="A444" s="25"/>
      <c r="B444" s="26"/>
      <c r="C444" s="26"/>
      <c r="D444" s="30" t="s">
        <v>795</v>
      </c>
      <c r="E444" s="39" t="s">
        <v>796</v>
      </c>
      <c r="F444" s="36">
        <f>SUM(F445)</f>
        <v>200</v>
      </c>
      <c r="G444" s="36">
        <f>SUM(G445)</f>
        <v>0</v>
      </c>
      <c r="H444" s="36"/>
      <c r="I444" s="36"/>
      <c r="J444" s="36">
        <f t="shared" si="16"/>
        <v>0</v>
      </c>
    </row>
    <row r="445" spans="1:10" ht="24" customHeight="1">
      <c r="A445" s="25"/>
      <c r="B445" s="26"/>
      <c r="C445" s="26"/>
      <c r="D445" s="30" t="s">
        <v>797</v>
      </c>
      <c r="E445" s="39" t="s">
        <v>798</v>
      </c>
      <c r="F445" s="38">
        <v>200</v>
      </c>
      <c r="G445" s="36"/>
      <c r="H445" s="36"/>
      <c r="I445" s="36"/>
      <c r="J445" s="36">
        <f t="shared" si="16"/>
        <v>0</v>
      </c>
    </row>
    <row r="446" spans="1:10" ht="24" customHeight="1">
      <c r="A446" s="25"/>
      <c r="B446" s="26"/>
      <c r="C446" s="26"/>
      <c r="D446" s="30" t="s">
        <v>799</v>
      </c>
      <c r="E446" s="39" t="s">
        <v>800</v>
      </c>
      <c r="F446" s="36">
        <f>F447+F451</f>
        <v>40932</v>
      </c>
      <c r="G446" s="36">
        <f>G447+G451</f>
        <v>24393</v>
      </c>
      <c r="H446" s="36"/>
      <c r="I446" s="36"/>
      <c r="J446" s="36">
        <f t="shared" si="16"/>
        <v>24393</v>
      </c>
    </row>
    <row r="447" spans="1:10" ht="24" customHeight="1">
      <c r="A447" s="25"/>
      <c r="B447" s="26"/>
      <c r="C447" s="26"/>
      <c r="D447" s="30" t="s">
        <v>801</v>
      </c>
      <c r="E447" s="39" t="s">
        <v>802</v>
      </c>
      <c r="F447" s="36">
        <f>SUM(F448:F450)</f>
        <v>6236</v>
      </c>
      <c r="G447" s="36">
        <f>SUM(G448:G450)</f>
        <v>425</v>
      </c>
      <c r="H447" s="36"/>
      <c r="I447" s="36"/>
      <c r="J447" s="36">
        <f t="shared" si="16"/>
        <v>425</v>
      </c>
    </row>
    <row r="448" spans="1:10" ht="24" customHeight="1">
      <c r="A448" s="25"/>
      <c r="B448" s="26"/>
      <c r="C448" s="26"/>
      <c r="D448" s="30">
        <v>2210105</v>
      </c>
      <c r="E448" s="39" t="s">
        <v>803</v>
      </c>
      <c r="F448" s="38"/>
      <c r="G448" s="36">
        <v>3</v>
      </c>
      <c r="H448" s="36"/>
      <c r="I448" s="36"/>
      <c r="J448" s="36">
        <f t="shared" si="16"/>
        <v>3</v>
      </c>
    </row>
    <row r="449" spans="1:10" ht="24" customHeight="1">
      <c r="A449" s="25"/>
      <c r="B449" s="26"/>
      <c r="C449" s="26"/>
      <c r="D449" s="30">
        <v>2210110</v>
      </c>
      <c r="E449" s="39" t="s">
        <v>804</v>
      </c>
      <c r="F449" s="38"/>
      <c r="G449" s="36">
        <v>422</v>
      </c>
      <c r="H449" s="36"/>
      <c r="I449" s="36"/>
      <c r="J449" s="36">
        <f t="shared" si="16"/>
        <v>422</v>
      </c>
    </row>
    <row r="450" spans="1:10" ht="24" customHeight="1">
      <c r="A450" s="25"/>
      <c r="B450" s="26"/>
      <c r="C450" s="26"/>
      <c r="D450" s="30" t="s">
        <v>805</v>
      </c>
      <c r="E450" s="39" t="s">
        <v>806</v>
      </c>
      <c r="F450" s="38">
        <v>6236</v>
      </c>
      <c r="G450" s="36"/>
      <c r="H450" s="36"/>
      <c r="I450" s="36"/>
      <c r="J450" s="36">
        <f t="shared" si="16"/>
        <v>0</v>
      </c>
    </row>
    <row r="451" spans="1:10" ht="24" customHeight="1">
      <c r="A451" s="25"/>
      <c r="B451" s="26"/>
      <c r="C451" s="26"/>
      <c r="D451" s="30" t="s">
        <v>807</v>
      </c>
      <c r="E451" s="39" t="s">
        <v>808</v>
      </c>
      <c r="F451" s="36">
        <f>SUM(F452:F453)</f>
        <v>34696</v>
      </c>
      <c r="G451" s="36">
        <f>SUM(G452:G453)</f>
        <v>23968</v>
      </c>
      <c r="H451" s="36"/>
      <c r="I451" s="36"/>
      <c r="J451" s="36">
        <f t="shared" si="16"/>
        <v>23968</v>
      </c>
    </row>
    <row r="452" spans="1:10" ht="24" customHeight="1">
      <c r="A452" s="25"/>
      <c r="B452" s="26"/>
      <c r="C452" s="26"/>
      <c r="D452" s="30" t="s">
        <v>809</v>
      </c>
      <c r="E452" s="39" t="s">
        <v>810</v>
      </c>
      <c r="F452" s="38">
        <v>16214</v>
      </c>
      <c r="G452" s="40">
        <v>14840</v>
      </c>
      <c r="H452" s="36"/>
      <c r="I452" s="36"/>
      <c r="J452" s="36">
        <f t="shared" si="16"/>
        <v>14840</v>
      </c>
    </row>
    <row r="453" spans="1:10" ht="24" customHeight="1">
      <c r="A453" s="25"/>
      <c r="B453" s="26"/>
      <c r="C453" s="26"/>
      <c r="D453" s="30" t="s">
        <v>811</v>
      </c>
      <c r="E453" s="39" t="s">
        <v>812</v>
      </c>
      <c r="F453" s="38">
        <v>18482</v>
      </c>
      <c r="G453" s="40">
        <v>9128</v>
      </c>
      <c r="H453" s="36"/>
      <c r="I453" s="36"/>
      <c r="J453" s="36">
        <f t="shared" si="16"/>
        <v>9128</v>
      </c>
    </row>
    <row r="454" spans="1:10" ht="24" customHeight="1">
      <c r="A454" s="25"/>
      <c r="B454" s="26"/>
      <c r="C454" s="26"/>
      <c r="D454" s="30" t="s">
        <v>813</v>
      </c>
      <c r="E454" s="39" t="s">
        <v>814</v>
      </c>
      <c r="F454" s="36">
        <f>F455</f>
        <v>55</v>
      </c>
      <c r="G454" s="36">
        <f>G455</f>
        <v>10</v>
      </c>
      <c r="H454" s="36"/>
      <c r="I454" s="36"/>
      <c r="J454" s="36">
        <f t="shared" si="16"/>
        <v>10</v>
      </c>
    </row>
    <row r="455" spans="1:10" ht="24" customHeight="1">
      <c r="A455" s="25"/>
      <c r="B455" s="26"/>
      <c r="C455" s="26"/>
      <c r="D455" s="30" t="s">
        <v>815</v>
      </c>
      <c r="E455" s="39" t="s">
        <v>816</v>
      </c>
      <c r="F455" s="36">
        <f>SUM(F456:F457)</f>
        <v>55</v>
      </c>
      <c r="G455" s="36">
        <f>SUM(G456:G457)</f>
        <v>10</v>
      </c>
      <c r="H455" s="36"/>
      <c r="I455" s="36"/>
      <c r="J455" s="36">
        <f t="shared" si="16"/>
        <v>10</v>
      </c>
    </row>
    <row r="456" spans="1:10" ht="24" customHeight="1">
      <c r="A456" s="25"/>
      <c r="B456" s="26"/>
      <c r="C456" s="26"/>
      <c r="D456" s="30" t="s">
        <v>817</v>
      </c>
      <c r="E456" s="39" t="s">
        <v>818</v>
      </c>
      <c r="F456" s="38">
        <v>20</v>
      </c>
      <c r="G456" s="40">
        <v>3</v>
      </c>
      <c r="H456" s="36"/>
      <c r="I456" s="36"/>
      <c r="J456" s="36">
        <f t="shared" si="16"/>
        <v>3</v>
      </c>
    </row>
    <row r="457" spans="1:10" ht="24" customHeight="1">
      <c r="A457" s="25"/>
      <c r="B457" s="26"/>
      <c r="C457" s="26"/>
      <c r="D457" s="30" t="s">
        <v>819</v>
      </c>
      <c r="E457" s="39" t="s">
        <v>820</v>
      </c>
      <c r="F457" s="38">
        <v>35</v>
      </c>
      <c r="G457" s="40">
        <v>7</v>
      </c>
      <c r="H457" s="36"/>
      <c r="I457" s="36"/>
      <c r="J457" s="36">
        <f aca="true" t="shared" si="17" ref="J457:J486">G457+H457+I457</f>
        <v>7</v>
      </c>
    </row>
    <row r="458" spans="1:10" ht="24" customHeight="1">
      <c r="A458" s="25"/>
      <c r="B458" s="26"/>
      <c r="C458" s="26"/>
      <c r="D458" s="30" t="s">
        <v>821</v>
      </c>
      <c r="E458" s="39" t="s">
        <v>822</v>
      </c>
      <c r="F458" s="36">
        <f>F459+F464+F470+F472+F474+F476</f>
        <v>4557</v>
      </c>
      <c r="G458" s="36">
        <f>G459+G464+G470+G472+G474+G476</f>
        <v>2682</v>
      </c>
      <c r="H458" s="36"/>
      <c r="I458" s="36"/>
      <c r="J458" s="36">
        <f t="shared" si="17"/>
        <v>2682</v>
      </c>
    </row>
    <row r="459" spans="1:10" ht="24" customHeight="1">
      <c r="A459" s="25"/>
      <c r="B459" s="26"/>
      <c r="C459" s="26"/>
      <c r="D459" s="30" t="s">
        <v>823</v>
      </c>
      <c r="E459" s="39" t="s">
        <v>824</v>
      </c>
      <c r="F459" s="38">
        <v>1282</v>
      </c>
      <c r="G459" s="36">
        <f>SUM(G460:G463)</f>
        <v>646</v>
      </c>
      <c r="H459" s="36"/>
      <c r="I459" s="36"/>
      <c r="J459" s="36">
        <f t="shared" si="17"/>
        <v>646</v>
      </c>
    </row>
    <row r="460" spans="1:10" ht="24" customHeight="1">
      <c r="A460" s="25"/>
      <c r="B460" s="26"/>
      <c r="C460" s="26"/>
      <c r="D460" s="30" t="s">
        <v>825</v>
      </c>
      <c r="E460" s="39" t="s">
        <v>23</v>
      </c>
      <c r="F460" s="38">
        <v>418</v>
      </c>
      <c r="G460" s="40">
        <v>373</v>
      </c>
      <c r="H460" s="36"/>
      <c r="I460" s="36"/>
      <c r="J460" s="36">
        <f t="shared" si="17"/>
        <v>373</v>
      </c>
    </row>
    <row r="461" spans="1:10" ht="24" customHeight="1">
      <c r="A461" s="25"/>
      <c r="B461" s="26"/>
      <c r="C461" s="26"/>
      <c r="D461" s="30" t="s">
        <v>826</v>
      </c>
      <c r="E461" s="39" t="s">
        <v>26</v>
      </c>
      <c r="F461" s="38">
        <v>315</v>
      </c>
      <c r="G461" s="40">
        <v>132</v>
      </c>
      <c r="H461" s="36"/>
      <c r="I461" s="36"/>
      <c r="J461" s="36">
        <f t="shared" si="17"/>
        <v>132</v>
      </c>
    </row>
    <row r="462" spans="1:10" ht="24" customHeight="1">
      <c r="A462" s="25"/>
      <c r="B462" s="26"/>
      <c r="C462" s="26"/>
      <c r="D462" s="30" t="s">
        <v>827</v>
      </c>
      <c r="E462" s="39" t="s">
        <v>38</v>
      </c>
      <c r="F462" s="38">
        <v>133</v>
      </c>
      <c r="G462" s="40">
        <v>125</v>
      </c>
      <c r="H462" s="36"/>
      <c r="I462" s="36"/>
      <c r="J462" s="36">
        <f t="shared" si="17"/>
        <v>125</v>
      </c>
    </row>
    <row r="463" spans="1:10" ht="24" customHeight="1">
      <c r="A463" s="25"/>
      <c r="B463" s="26"/>
      <c r="C463" s="26"/>
      <c r="D463" s="30" t="s">
        <v>828</v>
      </c>
      <c r="E463" s="39" t="s">
        <v>829</v>
      </c>
      <c r="F463" s="38">
        <v>416</v>
      </c>
      <c r="G463" s="40">
        <v>16</v>
      </c>
      <c r="H463" s="36"/>
      <c r="I463" s="36"/>
      <c r="J463" s="36">
        <f t="shared" si="17"/>
        <v>16</v>
      </c>
    </row>
    <row r="464" spans="1:10" ht="24" customHeight="1">
      <c r="A464" s="25"/>
      <c r="B464" s="26"/>
      <c r="C464" s="26"/>
      <c r="D464" s="30" t="s">
        <v>830</v>
      </c>
      <c r="E464" s="39" t="s">
        <v>831</v>
      </c>
      <c r="F464" s="36">
        <f>SUM(F465:F469)</f>
        <v>3204</v>
      </c>
      <c r="G464" s="36">
        <f>SUM(G465:G469)</f>
        <v>1911</v>
      </c>
      <c r="H464" s="36"/>
      <c r="I464" s="36"/>
      <c r="J464" s="36">
        <f t="shared" si="17"/>
        <v>1911</v>
      </c>
    </row>
    <row r="465" spans="1:10" ht="24" customHeight="1">
      <c r="A465" s="44"/>
      <c r="B465" s="45"/>
      <c r="C465" s="45"/>
      <c r="D465" s="30" t="s">
        <v>832</v>
      </c>
      <c r="E465" s="39" t="s">
        <v>23</v>
      </c>
      <c r="F465" s="38">
        <v>49</v>
      </c>
      <c r="G465" s="40">
        <v>42</v>
      </c>
      <c r="H465" s="36"/>
      <c r="I465" s="36"/>
      <c r="J465" s="36">
        <f t="shared" si="17"/>
        <v>42</v>
      </c>
    </row>
    <row r="466" spans="1:10" ht="24" customHeight="1">
      <c r="A466" s="33"/>
      <c r="B466" s="46"/>
      <c r="C466" s="46"/>
      <c r="D466" s="30" t="s">
        <v>833</v>
      </c>
      <c r="E466" s="39" t="s">
        <v>26</v>
      </c>
      <c r="F466" s="38">
        <v>635</v>
      </c>
      <c r="G466" s="40">
        <v>565</v>
      </c>
      <c r="H466" s="36"/>
      <c r="I466" s="36"/>
      <c r="J466" s="36">
        <f t="shared" si="17"/>
        <v>565</v>
      </c>
    </row>
    <row r="467" spans="1:10" ht="24" customHeight="1">
      <c r="A467" s="33"/>
      <c r="B467" s="46"/>
      <c r="C467" s="46"/>
      <c r="D467" s="30" t="s">
        <v>834</v>
      </c>
      <c r="E467" s="39" t="s">
        <v>835</v>
      </c>
      <c r="F467" s="38">
        <v>2508</v>
      </c>
      <c r="G467" s="40">
        <v>1296</v>
      </c>
      <c r="H467" s="36"/>
      <c r="I467" s="36"/>
      <c r="J467" s="36">
        <f t="shared" si="17"/>
        <v>1296</v>
      </c>
    </row>
    <row r="468" spans="1:10" ht="24" customHeight="1">
      <c r="A468" s="33"/>
      <c r="B468" s="46"/>
      <c r="C468" s="46"/>
      <c r="D468" s="30">
        <v>2240250</v>
      </c>
      <c r="E468" s="39" t="s">
        <v>38</v>
      </c>
      <c r="F468" s="38"/>
      <c r="G468" s="40">
        <v>2</v>
      </c>
      <c r="H468" s="36"/>
      <c r="I468" s="36"/>
      <c r="J468" s="36">
        <f t="shared" si="17"/>
        <v>2</v>
      </c>
    </row>
    <row r="469" spans="1:10" ht="24" customHeight="1">
      <c r="A469" s="33"/>
      <c r="B469" s="46"/>
      <c r="C469" s="46"/>
      <c r="D469" s="30" t="s">
        <v>836</v>
      </c>
      <c r="E469" s="39" t="s">
        <v>837</v>
      </c>
      <c r="F469" s="38">
        <v>12</v>
      </c>
      <c r="G469" s="40">
        <v>6</v>
      </c>
      <c r="H469" s="36"/>
      <c r="I469" s="36"/>
      <c r="J469" s="36">
        <f t="shared" si="17"/>
        <v>6</v>
      </c>
    </row>
    <row r="470" spans="1:10" ht="24" customHeight="1">
      <c r="A470" s="33"/>
      <c r="B470" s="46"/>
      <c r="C470" s="46"/>
      <c r="D470" s="30" t="s">
        <v>838</v>
      </c>
      <c r="E470" s="39" t="s">
        <v>839</v>
      </c>
      <c r="F470" s="36">
        <f>SUM(F471)</f>
        <v>10</v>
      </c>
      <c r="G470" s="36">
        <f>SUM(G471)</f>
        <v>0</v>
      </c>
      <c r="H470" s="36"/>
      <c r="I470" s="36"/>
      <c r="J470" s="36">
        <f t="shared" si="17"/>
        <v>0</v>
      </c>
    </row>
    <row r="471" spans="1:10" ht="24" customHeight="1">
      <c r="A471" s="33"/>
      <c r="B471" s="46"/>
      <c r="C471" s="46"/>
      <c r="D471" s="30" t="s">
        <v>840</v>
      </c>
      <c r="E471" s="39" t="s">
        <v>841</v>
      </c>
      <c r="F471" s="38">
        <v>10</v>
      </c>
      <c r="G471" s="36"/>
      <c r="H471" s="36"/>
      <c r="I471" s="36"/>
      <c r="J471" s="36">
        <f t="shared" si="17"/>
        <v>0</v>
      </c>
    </row>
    <row r="472" spans="1:10" ht="24" customHeight="1">
      <c r="A472" s="33"/>
      <c r="B472" s="46"/>
      <c r="C472" s="46"/>
      <c r="D472" s="30" t="s">
        <v>842</v>
      </c>
      <c r="E472" s="39" t="s">
        <v>843</v>
      </c>
      <c r="F472" s="36">
        <f>SUM(F473)</f>
        <v>4</v>
      </c>
      <c r="G472" s="36">
        <f>SUM(G473)</f>
        <v>0</v>
      </c>
      <c r="H472" s="36"/>
      <c r="I472" s="36"/>
      <c r="J472" s="36">
        <f t="shared" si="17"/>
        <v>0</v>
      </c>
    </row>
    <row r="473" spans="1:10" ht="24" customHeight="1">
      <c r="A473" s="33"/>
      <c r="B473" s="46"/>
      <c r="C473" s="46"/>
      <c r="D473" s="30" t="s">
        <v>844</v>
      </c>
      <c r="E473" s="39" t="s">
        <v>845</v>
      </c>
      <c r="F473" s="38">
        <v>4</v>
      </c>
      <c r="G473" s="36"/>
      <c r="H473" s="36"/>
      <c r="I473" s="36"/>
      <c r="J473" s="36">
        <f t="shared" si="17"/>
        <v>0</v>
      </c>
    </row>
    <row r="474" spans="1:10" ht="24" customHeight="1">
      <c r="A474" s="33"/>
      <c r="B474" s="46"/>
      <c r="C474" s="46"/>
      <c r="D474" s="30">
        <v>22407</v>
      </c>
      <c r="E474" s="39" t="s">
        <v>846</v>
      </c>
      <c r="F474" s="36">
        <f>SUM(F475)</f>
        <v>0</v>
      </c>
      <c r="G474" s="36">
        <f>SUM(G475)</f>
        <v>122</v>
      </c>
      <c r="H474" s="36"/>
      <c r="I474" s="36"/>
      <c r="J474" s="36">
        <f t="shared" si="17"/>
        <v>122</v>
      </c>
    </row>
    <row r="475" spans="1:10" ht="24" customHeight="1">
      <c r="A475" s="33"/>
      <c r="B475" s="46"/>
      <c r="C475" s="46"/>
      <c r="D475" s="30">
        <v>2240799</v>
      </c>
      <c r="E475" s="39" t="s">
        <v>847</v>
      </c>
      <c r="F475" s="38"/>
      <c r="G475" s="40">
        <v>122</v>
      </c>
      <c r="H475" s="36"/>
      <c r="I475" s="36"/>
      <c r="J475" s="36">
        <f t="shared" si="17"/>
        <v>122</v>
      </c>
    </row>
    <row r="476" spans="1:10" ht="24" customHeight="1">
      <c r="A476" s="33"/>
      <c r="B476" s="46"/>
      <c r="C476" s="46"/>
      <c r="D476" s="30" t="s">
        <v>848</v>
      </c>
      <c r="E476" s="39" t="s">
        <v>849</v>
      </c>
      <c r="F476" s="36">
        <f>SUM(F477)</f>
        <v>57</v>
      </c>
      <c r="G476" s="36">
        <f>SUM(G477)</f>
        <v>3</v>
      </c>
      <c r="H476" s="36"/>
      <c r="I476" s="36"/>
      <c r="J476" s="36">
        <f t="shared" si="17"/>
        <v>3</v>
      </c>
    </row>
    <row r="477" spans="1:10" ht="24" customHeight="1">
      <c r="A477" s="33"/>
      <c r="B477" s="46"/>
      <c r="C477" s="46"/>
      <c r="D477" s="30" t="s">
        <v>850</v>
      </c>
      <c r="E477" s="39" t="s">
        <v>851</v>
      </c>
      <c r="F477" s="38">
        <v>57</v>
      </c>
      <c r="G477" s="40">
        <v>3</v>
      </c>
      <c r="H477" s="36"/>
      <c r="I477" s="36"/>
      <c r="J477" s="36">
        <f t="shared" si="17"/>
        <v>3</v>
      </c>
    </row>
    <row r="478" spans="1:10" ht="24" customHeight="1">
      <c r="A478" s="33"/>
      <c r="B478" s="46"/>
      <c r="C478" s="46"/>
      <c r="D478" s="30" t="s">
        <v>852</v>
      </c>
      <c r="E478" s="39" t="s">
        <v>853</v>
      </c>
      <c r="F478" s="38">
        <v>5200</v>
      </c>
      <c r="G478" s="36"/>
      <c r="H478" s="36"/>
      <c r="I478" s="36"/>
      <c r="J478" s="36">
        <f t="shared" si="17"/>
        <v>0</v>
      </c>
    </row>
    <row r="479" spans="1:10" ht="24" customHeight="1">
      <c r="A479" s="33"/>
      <c r="B479" s="46"/>
      <c r="C479" s="46"/>
      <c r="D479" s="30" t="s">
        <v>854</v>
      </c>
      <c r="E479" s="39" t="s">
        <v>855</v>
      </c>
      <c r="F479" s="36">
        <f>F480</f>
        <v>14704</v>
      </c>
      <c r="G479" s="36">
        <f>G480</f>
        <v>689</v>
      </c>
      <c r="H479" s="36">
        <f>H480</f>
        <v>1696</v>
      </c>
      <c r="I479" s="36"/>
      <c r="J479" s="36">
        <f t="shared" si="17"/>
        <v>2385</v>
      </c>
    </row>
    <row r="480" spans="1:10" ht="24" customHeight="1">
      <c r="A480" s="33"/>
      <c r="B480" s="46"/>
      <c r="C480" s="46"/>
      <c r="D480" s="30" t="s">
        <v>856</v>
      </c>
      <c r="E480" s="39" t="s">
        <v>857</v>
      </c>
      <c r="F480" s="36">
        <f>SUM(F481)</f>
        <v>14704</v>
      </c>
      <c r="G480" s="36">
        <f>SUM(G481)</f>
        <v>689</v>
      </c>
      <c r="H480" s="36">
        <f>SUM(H481)</f>
        <v>1696</v>
      </c>
      <c r="I480" s="36"/>
      <c r="J480" s="36">
        <f t="shared" si="17"/>
        <v>2385</v>
      </c>
    </row>
    <row r="481" spans="1:10" ht="24" customHeight="1">
      <c r="A481" s="33"/>
      <c r="B481" s="46"/>
      <c r="C481" s="46"/>
      <c r="D481" s="30">
        <v>2299999</v>
      </c>
      <c r="E481" s="39" t="s">
        <v>858</v>
      </c>
      <c r="F481" s="38">
        <v>14704</v>
      </c>
      <c r="G481" s="40">
        <v>689</v>
      </c>
      <c r="H481" s="36">
        <f>2000-4-300</f>
        <v>1696</v>
      </c>
      <c r="I481" s="36"/>
      <c r="J481" s="36">
        <f t="shared" si="17"/>
        <v>2385</v>
      </c>
    </row>
    <row r="482" spans="1:10" ht="24" customHeight="1">
      <c r="A482" s="33"/>
      <c r="B482" s="46"/>
      <c r="C482" s="46"/>
      <c r="D482" s="30" t="s">
        <v>859</v>
      </c>
      <c r="E482" s="39" t="s">
        <v>860</v>
      </c>
      <c r="F482" s="36">
        <f>F483</f>
        <v>8547</v>
      </c>
      <c r="G482" s="36">
        <f>G483</f>
        <v>5147</v>
      </c>
      <c r="H482" s="36"/>
      <c r="I482" s="36"/>
      <c r="J482" s="36">
        <f t="shared" si="17"/>
        <v>5147</v>
      </c>
    </row>
    <row r="483" spans="1:10" ht="24" customHeight="1">
      <c r="A483" s="33"/>
      <c r="B483" s="46"/>
      <c r="C483" s="46"/>
      <c r="D483" s="30" t="s">
        <v>861</v>
      </c>
      <c r="E483" s="39" t="s">
        <v>862</v>
      </c>
      <c r="F483" s="36">
        <f>SUM(F484)</f>
        <v>8547</v>
      </c>
      <c r="G483" s="36">
        <f>SUM(G484)</f>
        <v>5147</v>
      </c>
      <c r="H483" s="36"/>
      <c r="I483" s="36"/>
      <c r="J483" s="36">
        <f t="shared" si="17"/>
        <v>5147</v>
      </c>
    </row>
    <row r="484" spans="1:10" ht="24" customHeight="1">
      <c r="A484" s="33"/>
      <c r="B484" s="46"/>
      <c r="C484" s="46"/>
      <c r="D484" s="30" t="s">
        <v>863</v>
      </c>
      <c r="E484" s="39" t="s">
        <v>864</v>
      </c>
      <c r="F484" s="38">
        <v>8547</v>
      </c>
      <c r="G484" s="40">
        <v>5147</v>
      </c>
      <c r="H484" s="36"/>
      <c r="I484" s="36"/>
      <c r="J484" s="36">
        <f t="shared" si="17"/>
        <v>5147</v>
      </c>
    </row>
    <row r="485" spans="1:10" ht="24" customHeight="1">
      <c r="A485" s="33"/>
      <c r="B485" s="46"/>
      <c r="C485" s="46"/>
      <c r="D485" s="30" t="s">
        <v>865</v>
      </c>
      <c r="E485" s="39" t="s">
        <v>866</v>
      </c>
      <c r="F485" s="36">
        <f>F486</f>
        <v>60</v>
      </c>
      <c r="G485" s="36">
        <f>G486</f>
        <v>40</v>
      </c>
      <c r="H485" s="36"/>
      <c r="I485" s="36"/>
      <c r="J485" s="36">
        <f t="shared" si="17"/>
        <v>40</v>
      </c>
    </row>
    <row r="486" spans="1:10" ht="24" customHeight="1">
      <c r="A486" s="33"/>
      <c r="B486" s="46"/>
      <c r="C486" s="46"/>
      <c r="D486" s="30" t="s">
        <v>867</v>
      </c>
      <c r="E486" s="39" t="s">
        <v>868</v>
      </c>
      <c r="F486" s="38">
        <v>60</v>
      </c>
      <c r="G486" s="40">
        <v>40</v>
      </c>
      <c r="H486" s="36"/>
      <c r="I486" s="36"/>
      <c r="J486" s="36">
        <f t="shared" si="17"/>
        <v>40</v>
      </c>
    </row>
    <row r="487" spans="1:10" ht="24" customHeight="1">
      <c r="A487" s="33"/>
      <c r="B487" s="46"/>
      <c r="C487" s="46"/>
      <c r="D487" s="30"/>
      <c r="E487" s="34"/>
      <c r="F487" s="48"/>
      <c r="G487" s="36"/>
      <c r="H487" s="36"/>
      <c r="I487" s="36"/>
      <c r="J487" s="36"/>
    </row>
    <row r="488" spans="1:10" ht="24" customHeight="1">
      <c r="A488" s="33"/>
      <c r="B488" s="46"/>
      <c r="C488" s="46"/>
      <c r="D488" s="30"/>
      <c r="E488" s="49" t="s">
        <v>869</v>
      </c>
      <c r="F488" s="48">
        <v>44679</v>
      </c>
      <c r="G488" s="36"/>
      <c r="H488" s="36"/>
      <c r="I488" s="36"/>
      <c r="J488" s="36">
        <v>36070</v>
      </c>
    </row>
    <row r="489" spans="1:10" ht="24" customHeight="1">
      <c r="A489" s="33"/>
      <c r="B489" s="46"/>
      <c r="C489" s="46"/>
      <c r="D489" s="30"/>
      <c r="E489" s="49"/>
      <c r="F489" s="48"/>
      <c r="G489" s="36"/>
      <c r="H489" s="36"/>
      <c r="I489" s="36"/>
      <c r="J489" s="36"/>
    </row>
    <row r="490" spans="1:10" ht="24" customHeight="1">
      <c r="A490" s="33"/>
      <c r="B490" s="46"/>
      <c r="C490" s="46"/>
      <c r="D490" s="30"/>
      <c r="E490" s="50" t="s">
        <v>870</v>
      </c>
      <c r="F490" s="48">
        <v>46793</v>
      </c>
      <c r="G490" s="48"/>
      <c r="H490" s="36"/>
      <c r="I490" s="36"/>
      <c r="J490" s="36">
        <v>46793</v>
      </c>
    </row>
    <row r="491" spans="1:10" ht="24" customHeight="1">
      <c r="A491" s="33"/>
      <c r="B491" s="46"/>
      <c r="C491" s="46"/>
      <c r="D491" s="30"/>
      <c r="E491" s="51" t="s">
        <v>871</v>
      </c>
      <c r="F491" s="48">
        <v>59980</v>
      </c>
      <c r="G491" s="48"/>
      <c r="H491" s="36"/>
      <c r="I491" s="36"/>
      <c r="J491" s="36">
        <v>77165</v>
      </c>
    </row>
    <row r="492" spans="1:10" ht="24" customHeight="1">
      <c r="A492" s="33"/>
      <c r="B492" s="46"/>
      <c r="C492" s="46"/>
      <c r="D492" s="30"/>
      <c r="E492" s="51" t="s">
        <v>872</v>
      </c>
      <c r="F492" s="48"/>
      <c r="G492" s="48"/>
      <c r="H492" s="36"/>
      <c r="I492" s="36"/>
      <c r="J492" s="36"/>
    </row>
    <row r="493" spans="1:10" ht="24" customHeight="1">
      <c r="A493" s="33"/>
      <c r="B493" s="46"/>
      <c r="C493" s="46"/>
      <c r="D493" s="30"/>
      <c r="E493" s="51" t="s">
        <v>873</v>
      </c>
      <c r="F493" s="48"/>
      <c r="G493" s="36"/>
      <c r="H493" s="36"/>
      <c r="I493" s="36"/>
      <c r="J493" s="36"/>
    </row>
    <row r="494" spans="1:10" ht="24" customHeight="1">
      <c r="A494" s="33"/>
      <c r="B494" s="46"/>
      <c r="C494" s="46"/>
      <c r="D494" s="30"/>
      <c r="E494" s="52" t="s">
        <v>874</v>
      </c>
      <c r="F494" s="48"/>
      <c r="G494" s="36"/>
      <c r="H494" s="36"/>
      <c r="I494" s="36"/>
      <c r="J494" s="36"/>
    </row>
    <row r="495" spans="1:10" ht="24" customHeight="1">
      <c r="A495" s="33"/>
      <c r="B495" s="46"/>
      <c r="C495" s="46"/>
      <c r="D495" s="30"/>
      <c r="E495" s="52" t="s">
        <v>875</v>
      </c>
      <c r="F495" s="48"/>
      <c r="G495" s="36"/>
      <c r="H495" s="36"/>
      <c r="I495" s="36"/>
      <c r="J495" s="36"/>
    </row>
    <row r="496" spans="1:10" ht="24" customHeight="1">
      <c r="A496" s="33"/>
      <c r="B496" s="46"/>
      <c r="C496" s="46"/>
      <c r="D496" s="30"/>
      <c r="E496" s="52" t="s">
        <v>876</v>
      </c>
      <c r="F496" s="48"/>
      <c r="G496" s="36"/>
      <c r="H496" s="36"/>
      <c r="I496" s="36"/>
      <c r="J496" s="36"/>
    </row>
    <row r="497" spans="1:10" ht="24" customHeight="1">
      <c r="A497" s="33"/>
      <c r="B497" s="46"/>
      <c r="C497" s="46"/>
      <c r="D497" s="30"/>
      <c r="E497" s="53"/>
      <c r="F497" s="48"/>
      <c r="G497" s="36"/>
      <c r="H497" s="36"/>
      <c r="I497" s="36"/>
      <c r="J497" s="36"/>
    </row>
    <row r="498" spans="1:10" ht="24" customHeight="1">
      <c r="A498" s="29" t="s">
        <v>877</v>
      </c>
      <c r="B498" s="46">
        <f>SUM(B7,B23,B34,B35,B36,B37,B38)</f>
        <v>617826</v>
      </c>
      <c r="C498" s="46">
        <f>SUM(C7,C23,C34,C35,C36,C37,C38)</f>
        <v>495617</v>
      </c>
      <c r="D498" s="47"/>
      <c r="E498" s="29" t="s">
        <v>877</v>
      </c>
      <c r="F498" s="48">
        <f>SUM(F7,F490,F491,F492,F493,F494)</f>
        <v>617826</v>
      </c>
      <c r="G498" s="48"/>
      <c r="H498" s="36"/>
      <c r="I498" s="36"/>
      <c r="J498" s="48">
        <f>SUM(J7,J490,J491,J492,J493,J494)</f>
        <v>495617</v>
      </c>
    </row>
  </sheetData>
  <sheetProtection/>
  <mergeCells count="12">
    <mergeCell ref="A2:G2"/>
    <mergeCell ref="A4:C4"/>
    <mergeCell ref="E4:F4"/>
    <mergeCell ref="A5:A6"/>
    <mergeCell ref="B5:B6"/>
    <mergeCell ref="C5:C6"/>
    <mergeCell ref="E5:E6"/>
    <mergeCell ref="F5:F6"/>
    <mergeCell ref="G5:G6"/>
    <mergeCell ref="H5:H6"/>
    <mergeCell ref="I5:I6"/>
    <mergeCell ref="J5:J6"/>
  </mergeCells>
  <printOptions/>
  <pageMargins left="0.275" right="0.19652777777777777" top="0.5902777777777778" bottom="0.7083333333333334" header="0.35" footer="0.5118055555555555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2021-12-27T16:28:38Z</dcterms:created>
  <dcterms:modified xsi:type="dcterms:W3CDTF">2023-12-08T17:34:04Z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0A471912DCC741E488683899AACE0F74</vt:lpwstr>
  </property>
  <property fmtid="{D5CDD505-2E9C-101B-9397-08002B2CF9AE}" pid="4" name="퀀_generated_2.-2147483648">
    <vt:i4>2052</vt:i4>
  </property>
</Properties>
</file>